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opěrka Žlutice\"/>
    </mc:Choice>
  </mc:AlternateContent>
  <bookViews>
    <workbookView xWindow="240" yWindow="120" windowWidth="14940" windowHeight="9225"/>
  </bookViews>
  <sheets>
    <sheet name="Souhrn" sheetId="1" r:id="rId1"/>
    <sheet name="0 - SO201" sheetId="2" r:id="rId2"/>
  </sheets>
  <definedNames>
    <definedName name="_xlnm.Print_Area" localSheetId="0">Souhrn!$A$1:$G$24</definedName>
    <definedName name="_xlnm.Print_Titles" localSheetId="0">Souhrn!$17:$19</definedName>
    <definedName name="_xlnm.Print_Area" localSheetId="1">'0 - SO201'!$A$1:$M$319</definedName>
    <definedName name="_xlnm.Print_Titles" localSheetId="1">'0 - SO201'!$31:$33</definedName>
  </definedNames>
  <calcPr/>
</workbook>
</file>

<file path=xl/calcChain.xml><?xml version="1.0" encoding="utf-8"?>
<calcChain xmlns="http://schemas.openxmlformats.org/spreadsheetml/2006/main">
  <c i="2" l="1" r="R298"/>
  <c r="Q298"/>
  <c r="I298"/>
  <c r="J298"/>
  <c r="L298"/>
  <c r="R294"/>
  <c r="I294"/>
  <c r="Q294"/>
  <c r="R290"/>
  <c r="I290"/>
  <c r="Q290"/>
  <c r="R286"/>
  <c r="I286"/>
  <c r="Q286"/>
  <c r="R282"/>
  <c r="I282"/>
  <c r="J282"/>
  <c r="L282"/>
  <c r="R278"/>
  <c r="J278"/>
  <c r="L278"/>
  <c r="I278"/>
  <c r="Q278"/>
  <c r="R274"/>
  <c r="Q274"/>
  <c r="I274"/>
  <c r="J274"/>
  <c r="L274"/>
  <c r="R270"/>
  <c r="I270"/>
  <c r="J270"/>
  <c r="L270"/>
  <c r="R266"/>
  <c r="I266"/>
  <c r="Q266"/>
  <c r="R262"/>
  <c r="I262"/>
  <c r="J262"/>
  <c r="L262"/>
  <c r="R258"/>
  <c r="I258"/>
  <c r="J258"/>
  <c r="L258"/>
  <c r="R254"/>
  <c r="I254"/>
  <c r="Q254"/>
  <c r="R250"/>
  <c r="I250"/>
  <c r="J250"/>
  <c r="L250"/>
  <c r="R246"/>
  <c r="R302"/>
  <c r="I246"/>
  <c r="J246"/>
  <c r="R239"/>
  <c r="R243"/>
  <c r="I239"/>
  <c r="J239"/>
  <c r="H243"/>
  <c r="R232"/>
  <c r="Q232"/>
  <c r="I232"/>
  <c r="J232"/>
  <c r="L232"/>
  <c r="R228"/>
  <c r="R236"/>
  <c r="I228"/>
  <c r="J228"/>
  <c r="L228"/>
  <c r="L236"/>
  <c r="R221"/>
  <c r="R225"/>
  <c r="I221"/>
  <c r="J221"/>
  <c r="L221"/>
  <c r="L225"/>
  <c r="R214"/>
  <c r="Q214"/>
  <c r="I214"/>
  <c r="J214"/>
  <c r="L214"/>
  <c r="R210"/>
  <c r="I210"/>
  <c r="Q210"/>
  <c r="R206"/>
  <c r="I206"/>
  <c r="J206"/>
  <c r="L206"/>
  <c r="R202"/>
  <c r="I202"/>
  <c r="Q202"/>
  <c r="R198"/>
  <c r="Q198"/>
  <c r="I198"/>
  <c r="J198"/>
  <c r="L198"/>
  <c r="R194"/>
  <c r="I194"/>
  <c r="J194"/>
  <c r="L194"/>
  <c r="R190"/>
  <c r="R218"/>
  <c r="I190"/>
  <c r="Q190"/>
  <c r="R183"/>
  <c r="R187"/>
  <c r="I183"/>
  <c r="Q183"/>
  <c r="Q187"/>
  <c r="R176"/>
  <c r="Q176"/>
  <c r="I176"/>
  <c r="J176"/>
  <c r="L176"/>
  <c r="R172"/>
  <c r="I172"/>
  <c r="J172"/>
  <c r="L172"/>
  <c r="R168"/>
  <c r="I168"/>
  <c r="Q168"/>
  <c r="R164"/>
  <c r="I164"/>
  <c r="Q164"/>
  <c r="R160"/>
  <c r="R180"/>
  <c r="I160"/>
  <c r="Q160"/>
  <c r="R153"/>
  <c r="I153"/>
  <c r="Q153"/>
  <c r="R149"/>
  <c r="I149"/>
  <c r="Q149"/>
  <c r="R145"/>
  <c r="I145"/>
  <c r="J145"/>
  <c r="L145"/>
  <c r="R141"/>
  <c r="I141"/>
  <c r="Q141"/>
  <c r="R137"/>
  <c r="I137"/>
  <c r="J137"/>
  <c r="L137"/>
  <c r="R133"/>
  <c r="I133"/>
  <c r="Q133"/>
  <c r="R129"/>
  <c r="I129"/>
  <c r="J129"/>
  <c r="L129"/>
  <c r="R125"/>
  <c r="I125"/>
  <c r="J125"/>
  <c r="L125"/>
  <c r="R121"/>
  <c r="I121"/>
  <c r="J121"/>
  <c r="L121"/>
  <c r="R117"/>
  <c r="R157"/>
  <c r="I117"/>
  <c r="J117"/>
  <c r="R110"/>
  <c r="I110"/>
  <c r="Q110"/>
  <c r="R106"/>
  <c r="I106"/>
  <c r="J106"/>
  <c r="L106"/>
  <c r="R102"/>
  <c r="I102"/>
  <c r="J102"/>
  <c r="L102"/>
  <c r="R98"/>
  <c r="I98"/>
  <c r="J98"/>
  <c r="L98"/>
  <c r="R94"/>
  <c r="I94"/>
  <c r="J94"/>
  <c r="L94"/>
  <c r="R90"/>
  <c r="I90"/>
  <c r="Q90"/>
  <c r="R86"/>
  <c r="I86"/>
  <c r="J86"/>
  <c r="L86"/>
  <c r="R82"/>
  <c r="I82"/>
  <c r="Q82"/>
  <c r="R78"/>
  <c r="I78"/>
  <c r="J78"/>
  <c r="L78"/>
  <c r="R74"/>
  <c r="R114"/>
  <c r="I74"/>
  <c r="Q74"/>
  <c r="R67"/>
  <c r="I67"/>
  <c r="J67"/>
  <c r="L67"/>
  <c r="R63"/>
  <c r="I63"/>
  <c r="J63"/>
  <c r="L63"/>
  <c r="R59"/>
  <c r="I59"/>
  <c r="Q59"/>
  <c r="R55"/>
  <c r="I55"/>
  <c r="Q55"/>
  <c r="R51"/>
  <c r="I51"/>
  <c r="Q51"/>
  <c r="R47"/>
  <c r="I47"/>
  <c r="Q47"/>
  <c r="R43"/>
  <c r="I43"/>
  <c r="J43"/>
  <c r="L43"/>
  <c r="R39"/>
  <c r="I39"/>
  <c r="Q39"/>
  <c r="R35"/>
  <c r="R71"/>
  <c r="I35"/>
  <c r="Q35"/>
  <c r="A13"/>
  <c l="1" r="J39"/>
  <c r="L39"/>
  <c r="Q43"/>
  <c r="Q71"/>
  <c r="J47"/>
  <c r="L47"/>
  <c r="Q117"/>
  <c r="Q129"/>
  <c r="J149"/>
  <c r="L149"/>
  <c r="J153"/>
  <c r="L153"/>
  <c r="J190"/>
  <c r="L190"/>
  <c r="Q206"/>
  <c r="J210"/>
  <c r="L210"/>
  <c r="H225"/>
  <c r="J225"/>
  <c r="J226"/>
  <c r="H226"/>
  <c r="K26"/>
  <c r="Q228"/>
  <c r="Q236"/>
  <c r="H244"/>
  <c r="K28"/>
  <c r="Q250"/>
  <c r="J51"/>
  <c r="L51"/>
  <c r="Q63"/>
  <c r="Q78"/>
  <c r="Q114"/>
  <c r="J82"/>
  <c r="L82"/>
  <c r="Q94"/>
  <c r="Q98"/>
  <c r="Q102"/>
  <c r="Q106"/>
  <c r="Q137"/>
  <c r="Q145"/>
  <c r="J160"/>
  <c r="H237"/>
  <c r="K27"/>
  <c r="L237"/>
  <c r="L27"/>
  <c r="J266"/>
  <c r="L266"/>
  <c r="J35"/>
  <c r="L35"/>
  <c r="J74"/>
  <c r="Q86"/>
  <c r="J90"/>
  <c r="L90"/>
  <c r="L117"/>
  <c r="Q125"/>
  <c r="J133"/>
  <c r="L133"/>
  <c r="J164"/>
  <c r="L164"/>
  <c r="J168"/>
  <c r="L168"/>
  <c r="Q172"/>
  <c r="Q180"/>
  <c r="J202"/>
  <c r="L202"/>
  <c r="Q221"/>
  <c r="Q225"/>
  <c r="H236"/>
  <c r="J236"/>
  <c r="J237"/>
  <c r="L239"/>
  <c r="L244"/>
  <c r="L28"/>
  <c r="Q246"/>
  <c r="Q282"/>
  <c r="J290"/>
  <c r="L290"/>
  <c r="J294"/>
  <c r="L294"/>
  <c r="J55"/>
  <c r="L55"/>
  <c r="L226"/>
  <c r="L26"/>
  <c r="Q239"/>
  <c r="Q243"/>
  <c r="Q258"/>
  <c r="Q262"/>
  <c r="Q270"/>
  <c r="J286"/>
  <c r="L286"/>
  <c r="J183"/>
  <c r="L183"/>
  <c r="L188"/>
  <c r="L24"/>
  <c r="Q194"/>
  <c r="Q218"/>
  <c r="J254"/>
  <c r="L254"/>
  <c r="Q121"/>
  <c r="J141"/>
  <c r="L141"/>
  <c r="J59"/>
  <c r="L59"/>
  <c r="Q67"/>
  <c r="J110"/>
  <c r="L110"/>
  <c r="L246"/>
  <c r="L303"/>
  <c r="L29"/>
  <c l="1" r="Q302"/>
  <c r="L72"/>
  <c r="L20"/>
  <c r="S225"/>
  <c r="S26"/>
  <c r="L158"/>
  <c r="L22"/>
  <c r="H115"/>
  <c r="K21"/>
  <c r="H181"/>
  <c r="K23"/>
  <c r="L218"/>
  <c r="Q157"/>
  <c r="S236"/>
  <c r="S27"/>
  <c r="H302"/>
  <c r="H303"/>
  <c r="K29"/>
  <c r="H158"/>
  <c r="K22"/>
  <c r="H157"/>
  <c r="L71"/>
  <c r="H72"/>
  <c r="K20"/>
  <c r="L160"/>
  <c r="L181"/>
  <c r="L23"/>
  <c r="H188"/>
  <c r="K24"/>
  <c r="L219"/>
  <c r="L25"/>
  <c r="L74"/>
  <c r="L115"/>
  <c r="L21"/>
  <c r="H180"/>
  <c r="L187"/>
  <c r="L243"/>
  <c r="J243"/>
  <c r="J244"/>
  <c r="H187"/>
  <c r="H219"/>
  <c r="K25"/>
  <c r="L302"/>
  <c r="J302"/>
  <c r="J303"/>
  <c r="H114"/>
  <c r="L157"/>
  <c r="J157"/>
  <c r="J158"/>
  <c r="H218"/>
  <c r="H71"/>
  <c l="1" r="J187"/>
  <c r="J188"/>
  <c r="S157"/>
  <c r="S22"/>
  <c r="J71"/>
  <c r="J72"/>
  <c r="J218"/>
  <c r="J219"/>
  <c r="S302"/>
  <c r="S29"/>
  <c r="Q11"/>
  <c r="S243"/>
  <c r="S28"/>
  <c r="J11"/>
  <c i="1" r="F20"/>
  <c r="F13"/>
  <c i="2" r="L180"/>
  <c r="J180"/>
  <c r="J181"/>
  <c r="J10"/>
  <c r="S11"/>
  <c i="1" r="S20"/>
  <c i="2" r="L114"/>
  <c r="J114"/>
  <c r="J115"/>
  <c l="1" r="S71"/>
  <c r="S20"/>
  <c r="S114"/>
  <c r="S21"/>
  <c r="S187"/>
  <c r="S24"/>
  <c r="S180"/>
  <c r="S23"/>
  <c r="S218"/>
  <c r="S25"/>
  <c r="R11"/>
  <c i="1" r="D20"/>
  <c r="F11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<sst xmlns="http://schemas.openxmlformats.org/spreadsheetml/2006/main">
  <si>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</si>
  <si>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</si>
  <si>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TÚ_S_097 - II/205 Sanace opěrné zdi Žlutice 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</si>
  <si>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</si>
  <si>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</si>
  <si>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</si>
  <si>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</si>
  <si>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</si>
  <si>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</si>
  <si>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</si>
  <si>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</si>
  <si>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</si>
  <si>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</si>
  <si>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</si>
  <si>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</si>
  <si>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</si>
  <si>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</si>
  <si>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</si>
  <si>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SO201</t>
  </si>
  <si>
    <t>Opěrná zeď</t>
  </si>
  <si>
    <t>SOUPIS PRACÍ</t>
  </si>
  <si>
    <t xml:space="preserve">Objekt: </t>
  </si>
  <si>
    <t xml:space="preserve">Celková cena (bez DPH): </t>
  </si>
  <si>
    <t>SO201 - Opěrná zeď</t>
  </si>
  <si>
    <t xml:space="preserve">Celková cena (s DPH): </t>
  </si>
  <si>
    <t>SOUHRN</t>
  </si>
  <si>
    <t>Kód</t>
  </si>
  <si>
    <t>Název</t>
  </si>
  <si>
    <t>Všeobecné konstrukce a práce</t>
  </si>
  <si>
    <t>Zemní práce</t>
  </si>
  <si>
    <t>Základy</t>
  </si>
  <si>
    <t>Svislé konstrukce</t>
  </si>
  <si>
    <t>Vodorovné konstrukce</t>
  </si>
  <si>
    <t>Komunikace</t>
  </si>
  <si>
    <t>Úpravy povrchů, podlahy, výplně otvorů</t>
  </si>
  <si>
    <t>Přidružená stavební výroba</t>
  </si>
  <si>
    <t>Potrubí</t>
  </si>
  <si>
    <t>Ostatní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</si>
  <si>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</si>
  <si>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</si>
  <si>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</si>
  <si>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</si>
  <si>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</si>
  <si>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</si>
  <si>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</si>
  <si>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</si>
  <si>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</si>
  <si>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014102</t>
  </si>
  <si>
    <t>a</t>
  </si>
  <si>
    <t>POPLATKY ZA SKLÁDKU</t>
  </si>
  <si>
    <t>t</t>
  </si>
  <si>
    <t>doplňující popis</t>
  </si>
  <si>
    <t>zemina, kamenivo, kamen</t>
  </si>
  <si>
    <t>výměra</t>
  </si>
  <si>
    <t>dle pol. 122738: 133,3*1,8 = 239,940000 =&gt; A _x000d_
dle pol. 26125: 243,6*0,05*1,8 = 21,924000 =&gt; B _x000d_
dle pol. 26145: 130,8*0,05*2,0 = 13,080000 =&gt; C _x000d_
Celkem: A+B+C = 274,944000 =&gt; D</t>
  </si>
  <si>
    <t>technická specifikace</t>
  </si>
  <si>
    <t>zahrnuje veškeré poplatky provozovateli skládky související s uložením odpadu na skládce.</t>
  </si>
  <si>
    <t>b</t>
  </si>
  <si>
    <t>beton, příp. železobeton</t>
  </si>
  <si>
    <t>dle pol. 966158: 2,0*2,4 = 4,800000 =&gt; A</t>
  </si>
  <si>
    <t>02710</t>
  </si>
  <si>
    <t>POMOC PRÁCE ZŘÍZ NEBO ZAJIŠŤ OBJÍŽĎKY A PŘÍSTUP CESTY</t>
  </si>
  <si>
    <t>KPL</t>
  </si>
  <si>
    <t>předpoklad realizace 2 měsíce, skutečnost dle harmonogramu / nabídky zhotovitele
položka zahrnuje
- vypracování návrhu DIO, projednání s DO, zajištění DIR
- osazení DZ vč. příslušenství dle TP66 (schéma C/5), jeho pravidelná údržba vč. příp. dílčích posunů, výměn poškozených DZ / příslušenství a následná demontáž a odklizení DZ vč. příslušenství po ukončení platnosti
- příp. řízení provozu proškolenými pracovníky
- dočasné zakrytí nebo úpravu stávajícího DZ v rozporu s DIO</t>
  </si>
  <si>
    <t>zahrnuje veškeré náklady spojené s objednatelem požadovanými zařízeními</t>
  </si>
  <si>
    <t>02730</t>
  </si>
  <si>
    <t>POMOC PRÁCE ZŘÍZ NEBO ZAJIŠŤ OCHRANU INŽENÝRSKÝCH SÍTÍ</t>
  </si>
  <si>
    <t>Ochrana stáv. nadzemního vedení, zohlednění prací v blízkosti nadzemního vedení</t>
  </si>
  <si>
    <t>02911</t>
  </si>
  <si>
    <t>OSTATNÍ POŽADAVKY - GEODETICKÉ ZAMĚŘENÍ</t>
  </si>
  <si>
    <t>geodetické práce po dobu výstavby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</si>
  <si>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</si>
  <si>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</si>
  <si>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</si>
  <si>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</si>
  <si>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</t>
  </si>
  <si>
    <t>02960</t>
  </si>
  <si>
    <t>OSTATNÍ POŽADAVKY - ODBORNÝ DOZOR</t>
  </si>
  <si>
    <t>geotechnik stavby</t>
  </si>
  <si>
    <t>zahrnuje veškeré náklady spojené s objednatelem požadovaným dozorem</t>
  </si>
  <si>
    <t>03100</t>
  </si>
  <si>
    <t>ZAŘÍZENÍ STAVENIŠTĚ - ZŘÍZENÍ, PROVOZ, DEMONTÁŽ</t>
  </si>
  <si>
    <t>kompletní provedení ZS dle potřeb zhotovitele (v místě komunikace) vč. zajištění BOZP
zabezpečení stavby, příp. oplocení, buňky, sanita, energie</t>
  </si>
  <si>
    <t>zahrnuje objednatelem povolené náklady na pořízení (event. pronájem), provozování, udržování a likvidaci zhotovitelova zařízení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</si>
  <si>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</si>
  <si>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</si>
  <si>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</si>
  <si>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</si>
  <si>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</si>
  <si>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</si>
  <si>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1 - Zemní práce</t>
  </si>
  <si>
    <t>113348</t>
  </si>
  <si>
    <t>ODSTRAN PODKL ZPEVNĚNÝCH PLOCH S CEM POJIVEM, ODVOZ DO 20KM</t>
  </si>
  <si>
    <t>M3</t>
  </si>
  <si>
    <t>vč. odvozu a uložení na recyklační středisko / trvalou skládku dle dispozic zhotovitele, vzdálenost uvedena orientačně</t>
  </si>
  <si>
    <t>Přípravné, bourací a zemní práce_x000d_
Odstranění stáv. konstrukce vozovky - odhad podkladní SC tl. 200mm: 82,5*0,2 = 16,500000 =&gt; 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</si>
  <si>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</si>
  <si>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</si>
  <si>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ASFALTOVÝCH, ODVOZ DO 20KM</t>
  </si>
  <si>
    <t>vč. odvozu a uložení na obalovně / recyklačním středisku s provozním zařízením pro použití / zpracování znovuzískané asfaltové směsi dle dispozic zhotovitele, vzdálenost uvedena orientačně
Předpoklad vybourání asfaltových vrstev v hodnotách PAU třídy ZAS-T1 – ZAS-T3. 
Materiál není odpadem!</t>
  </si>
  <si>
    <t>Přípravné, bourací a zemní práce_x000d_
Odstranění stáv. konstrukce vozovky - frézování stáv. souvrství (předp. tl. 150mm): 82,5*0,15 = 12,375000 =&gt; A</t>
  </si>
  <si>
    <t>113764</t>
  </si>
  <si>
    <t>FRÉZOVÁNÍ DRÁŽKY PRŮŘEZU DO 400MM2 V ASFALTOVÉ VOZOVCE</t>
  </si>
  <si>
    <t>M</t>
  </si>
  <si>
    <t>příprava drážky pro zálivku, vč. vyčištění drážky a likvidace odpadu (rozměry min. 12/25 mm)</t>
  </si>
  <si>
    <t>Dokončující práce_x000d_
Napojení na stávající stav: 35,5 = 35,500000 =&gt; A _x000d_
Spára mezi římsou a novou vozovkou: 24,0 = 24,000000 =&gt; B _x000d_
Celkem: A+B = 59,500000 =&gt; C</t>
  </si>
  <si>
    <t>Položka zahrnuje veškerou manipulaci s vybouranou sutí a s vybouranými hmotami vč. uložení na skládku.</t>
  </si>
  <si>
    <t>12273</t>
  </si>
  <si>
    <t>ODKOPÁVKY A PROKOPÁVKY OBECNÉ TŘ. I</t>
  </si>
  <si>
    <t>vč. ponechání v místě výkopu, pro zpětné použití
POZN.: Výpočet celkového objemu odkopávek viz. pol. 122738.</t>
  </si>
  <si>
    <t>Zpětně použitý materiál (dle pol. 17411): 3,9 = 3,900000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</si>
  <si>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</si>
  <si>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122738</t>
  </si>
  <si>
    <t>ODKOPÁVKY A PROKOPÁVKY OBECNÉ TŘ. I, ODVOZ DO 20KM</t>
  </si>
  <si>
    <t>vč. odvozu na recyklační středisko / trvalou skládku dle dispozic zhotovitele, vzdálenost uvedena orientačně
POZN.: Možnost použití vytěžených materiálů zpět do konstrukce posoudí odpovědný geotechnik v průběhu provádění stavební činnosti dle konkrétních podmínek na stavbě.</t>
  </si>
  <si>
    <t>Přípravné, bourací a zemní práce_x000d_
Výkopy tř. I.: 4,9*28,0 = 137,200000 =&gt; A _x000d_
Odpočet zpětně použitého materiálu (dle pol. 17411): -3,9 = -3,900000 =&gt; B _x000d_
Celkem: A+B = 133,300000 =&gt; C</t>
  </si>
  <si>
    <t>17120</t>
  </si>
  <si>
    <t>ULOŽENÍ SYPANINY DO NÁSYPŮ A NA SKLÁDKY BEZ ZHUTNĚNÍ</t>
  </si>
  <si>
    <t>dle pol. 122738: 133,3 = 133,300000 =&gt; A _x000d_
dle pol. 26125: 243,6*0,05 = 12,180000 =&gt; B _x000d_
dle pol. 26145: 130,8*0,05 = 6,540000 =&gt; C _x000d_
Celkem: A+B+C = 152,020000 =&gt; D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</si>
  <si>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</si>
  <si>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</si>
  <si>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</si>
  <si>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materiál z výzisku</t>
  </si>
  <si>
    <t>Nové konstrukce_x000d_
zásyp / obsyp čela (základu) OZ v prům. mn 0,15 m3/m: 0,15*26,0 = 3,900000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</si>
  <si>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</si>
  <si>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</si>
  <si>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</si>
  <si>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Nové konstrukce_x000d_
hutněný zásyp rubu OZ: 0,72*26,0 = 18,720000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</si>
  <si>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</si>
  <si>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</si>
  <si>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</si>
  <si>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Nové konstrukce_x000d_
Drenáž za rubem a na konci OZ - obsyp kamenivem fr. 16/32: 26,0*0,65 = 16,900000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</si>
  <si>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</si>
  <si>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</si>
  <si>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</si>
  <si>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M2</t>
  </si>
  <si>
    <t>45 MPa</t>
  </si>
  <si>
    <t>Nové konstrukce_x000d_
Obnova souvrství vozovky: 82,5 = 82,500000 =&gt; A</t>
  </si>
  <si>
    <t>položka zahrnuje úpravu pláně včetně vyrovnání výškových rozdílů. Míru zhutnění určuje projekt.</t>
  </si>
  <si>
    <t>2 - Základy</t>
  </si>
  <si>
    <t>21197</t>
  </si>
  <si>
    <t>OPLÁŠTĚNÍ ODVODŇOVACÍCH ŽEBER Z GEOTEXTILIE</t>
  </si>
  <si>
    <t>Nové konstrukce_x000d_
Drenáž za rubem a na konci OZ - opláštění: 28,0*0,5 = 14,000000 =&gt; A</t>
  </si>
  <si>
    <t>položka zahrnuje dodávku předepsané geotextilie, mimostaveništní a vnitrostaveništní dopravu a její uložení včetně potřebných přesahů (nezapočítávají se do výměry)</t>
  </si>
  <si>
    <t>22694</t>
  </si>
  <si>
    <t>ZÁPOROVÉ PAŽENÍ Z KOVU DOČASNÉ</t>
  </si>
  <si>
    <t>Zřízení zápor vč. obsypu ve vrtech, převázky, údržba, následné odstranění konstrukce</t>
  </si>
  <si>
    <t>Záporové pažení_x000d_
zápory HE120B dl. 4,0 m: 36*4,0*26,7/1000 = 3,844800 =&gt; A _x000d_
převázka 2xHE120B, dl. 1,20 m+ 5% pomocné plechy, svary: 17*2*1,2*26,7/1000*1,05 = 1,143828 =&gt; B _x000d_
Celkem: A+B = 4,988628 =&gt; C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</si>
  <si>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</si>
  <si>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</si>
  <si>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</si>
  <si>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Zřízení, údržba, odstranění</t>
  </si>
  <si>
    <t>Záporové pažení_x000d_
pažiny 60/120: 1,6*28 = 44,800000 =&gt; A</t>
  </si>
  <si>
    <t>položka zahrnuje osazení pažin bez ohledu na druh, jejich opotřebení a jejich odstranění</t>
  </si>
  <si>
    <t>227831</t>
  </si>
  <si>
    <t>MIKROPILOTY KOMPLET D DO 150MM NA POVRCHU</t>
  </si>
  <si>
    <t>Nové konstrukce_x000d_
mikropiloty TR108/16 -_x000d_
- dl. 6,0 m: 24*6,0 = 144,000000 =&gt; A _x000d_
- dl. 4,0 m: 12*4,0 = 48,000000 =&gt; B _x000d_
Celkem: A+B = 192,000000 =&gt; C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</si>
  <si>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</si>
  <si>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26125</t>
  </si>
  <si>
    <t>VRTY PRO KOTVENÍ, INJEKTÁŽ A MIKROPILOTY NA POVRCHU TŘ. II D DO 300MM</t>
  </si>
  <si>
    <t>vč. odvozu vývrtu na recyklační středisko / trvalou skládku dle dispozic zhotovitele</t>
  </si>
  <si>
    <t>Záporové pažení_x000d_
vrty pro zápory DN 250, dl. 4,0 m (2,5 m tř. II.): 36*2,5 = 90,000000 =&gt; A _x000d_
Mikropiloty_x000d_
vrty pro mikropiloty DN 250, dl. 6,0 m + hluché vrtání 1,0m (3,6 m tř. II.): 24*(3,6+1,0) = 110,400000 =&gt; B _x000d_
vrty pro mikropiloty DN 250, dl. 4,0 m + hluché vrtání 1,2m, odklon od svislé roviny 20°(2,4 m tř. II.): 12*(2,4+1,2) = 43,200000 =&gt; C _x000d_
Mezisoučet: B+C = 153,600000 =&gt; D _x000d_
Celkem: A+D = 243,600000 =&gt; E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</si>
  <si>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</si>
  <si>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26145</t>
  </si>
  <si>
    <t>VRTY PRO KOTVENÍ, INJEKTÁŽ A MIKROPILOTY NA POVRCHU TŘ. IV D DO 300MM</t>
  </si>
  <si>
    <t>Záporové pažení_x000d_
vrty pro zápory DN 250, dl. 4,0 m (1,5 m tř. IV.): 36*1,5 = 54,000000 =&gt; A _x000d_
Mikropiloty_x000d_
vrty pro mikropiloty DN 250, dl. 6,0 m + hluché vrtání (2,4 m tř. IV.): 24*2,4 = 57,600000 =&gt; B _x000d_
vrty pro mikropiloty DN 250, dl. 4,0 m + hluché vrtání, odklon od svislé roviny 20°(1,6 m tř. IV.): 12*1,6 = 19,200000 =&gt; C _x000d_
Mezisoučet: B+C = 76,800000 =&gt; D _x000d_
Celkem: A+D = 130,800000 =&gt; E</t>
  </si>
  <si>
    <t>263216</t>
  </si>
  <si>
    <t>VRTY PRO SVORNÍKY A KOTVY V PODZEMÍ DO 12M TŘ II D DO 80MM</t>
  </si>
  <si>
    <t>vč. likvidace vývrtu (malé mn.)</t>
  </si>
  <si>
    <t>Záporové pažení_x000d_
vrt pro kotvu DN do100, dl. 5,0 m, sklon 30°: 17*5,0 = 85,000000 =&gt; A</t>
  </si>
  <si>
    <t xml:space="preserve"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</si>
  <si>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272324</t>
  </si>
  <si>
    <t>ZÁKLADY ZE ŽELEZOBETONU DO C25/30</t>
  </si>
  <si>
    <t>beton C 25/30 - XC2, XA1
vč. provedení izolačního nátěru (ALP + 2x ALN) na plochách v místech styku se zeminou / kamenivem a vč. výplně a ošetření dilatačních / pracovních spár jednotlivých dílčích celků.</t>
  </si>
  <si>
    <t>Nové konstrukce_x000d_
Základ OZ: 0,98*24,0 = 23,520000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</si>
  <si>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</si>
  <si>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</si>
  <si>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</si>
  <si>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ocel B500B</t>
  </si>
  <si>
    <t>Nové konstrukce_x000d_
výztuž v mn. do 100kg/m3, dle pol. 272324: 23,52*0,1 = 2,352000 =&gt; A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</si>
  <si>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</si>
  <si>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286631</t>
  </si>
  <si>
    <t>KOTVY OCELOVÉ TYČOVÉ SN V PODZEMÍ DÉLKY DO 5M ÚNOS DO 50KN</t>
  </si>
  <si>
    <t>KUS</t>
  </si>
  <si>
    <t>Záporové pažení_x000d_
kotva - tyč R32včetně předpětí na min. 25kN: 17 = 17,000000 =&gt; A</t>
  </si>
  <si>
    <t>Zahrnuje kompletní dodávku kotev délky od 4,01m do 5,00m a únosnosti do 50kN včetně příslušenství, podle požadavků a popisu uvedených v dokumentci pro zadání stavby (podložky, matice a pod.);
- součástí je kompletní osazení kotvy v podzemí, které zahrnuje všechny operace podle technologického předpisu výrobce nutné pro řádné osazení a aktivaci včetně všech pomocných mechanizmů, přípravků a hmot (např. cementová malta a pod.);
- průkazné a kontrolní zkoušky kotev;
- druh, délku, rozmístění a rozsah zkoušek určuje zadávací dokumentace;
- vrty pro svorníky nejsou součástí této položky uvedou se v položce 263 - vrty pro svorníky a kotvy v podzemí dl. do 12m.</t>
  </si>
  <si>
    <t>3 - Svislé konstrukce</t>
  </si>
  <si>
    <t>317325</t>
  </si>
  <si>
    <t>ŘÍMSY ZE ŽELEZOBETONU DO C30/37</t>
  </si>
  <si>
    <t>beton C 30/37 - XF4, XD3
vč. provedení izolačního nátěru (ALP + 2x ALN) na plochách v místech styku se zeminou / kamenivem a vč. výplně a ošetření dilatačních / pracovních spár jednotlivých dílčích celků.</t>
  </si>
  <si>
    <t>Nové konstrukce_x000d_
Římsa OZ: 0,18*24,0 = 4,320000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</si>
  <si>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</si>
  <si>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</si>
  <si>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</si>
  <si>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Nové konstrukce_x000d_
výztuž v mn. do 120kg/m3, dle pol. 317325: 4,32*0,12 = 0,518400 =&gt; A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</si>
  <si>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</si>
  <si>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327215</t>
  </si>
  <si>
    <t>PŘEZDĚNÍ ZDÍ Z KAMENNÉHO ZDIVA</t>
  </si>
  <si>
    <t>POZN.: Položka bude čerpána pouze se souhlasem a v rozsahu dle pokynů objednatele, dle průběhu prací při realizaci.</t>
  </si>
  <si>
    <t>Ostatní_x000d_
příp. přezdění stáv. kamenobetonové zdi (odhad): 2,5 = 2,500000 =&gt; A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</si>
  <si>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</si>
  <si>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327325</t>
  </si>
  <si>
    <t>ZDI OPĚRNÉ, ZÁRUBNÍ, NÁBŘEŽNÍ ZE ŽELEZOVÉHO BETONU DO C30/37</t>
  </si>
  <si>
    <t>Nové konstrukce_x000d_
Dřík OZ: 0,3*24,0 = 7,200000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</si>
  <si>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</si>
  <si>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327365</t>
  </si>
  <si>
    <t>VÝZTUŽ ZDÍ OPĚRNÝCH, ZÁRUBNÍCH, NÁBŘEŽNÍCH Z OCELI 10505, B500B</t>
  </si>
  <si>
    <t>Nové konstrukce_x000d_
výztuž v mn. do 100kg/m3, dle pol. 327325: 7,2*0,1 = 0,720000 =&gt; A</t>
  </si>
  <si>
    <t>4 - Vodorovné konstrukce</t>
  </si>
  <si>
    <t>451312</t>
  </si>
  <si>
    <t>PODKLADNÍ A VÝPLŇOVÉ VRSTVY Z PROSTÉHO BETONU C12/15</t>
  </si>
  <si>
    <t>beton C 12/15 - X0
vč. provedení izolačního nátěru (ALP + 2x ALN) na plochách v místech styku se zeminou / kamenivem a vč. výplně a ošetření dilatačních / pracovních spár jednotlivých dílčích celků.
POZN.: Výměra vč. rezervy na příp. nerovnost podkladu 10%.</t>
  </si>
  <si>
    <t>Nové konstrukce_x000d_
Podkladní beton OZ tl. 150mm: 2,4*24,4*0,15*1,1 = 9,662400 =&gt; A _x000d_
Doplnění podkladního betonu v místě poruchy (odhad): 1,5 = 1,500000 =&gt; B _x000d_
Celkem: A+B = 11,162400 =&gt; C</t>
  </si>
  <si>
    <t>5 - Komunikace</t>
  </si>
  <si>
    <t>56314</t>
  </si>
  <si>
    <t>VOZOVKOVÉ VRSTVY Z MECHANICKY ZPEVNĚNÉHO KAMENIVA TL. DO 200MM</t>
  </si>
  <si>
    <t>MZK ; tl. 200mm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</si>
  <si>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</si>
  <si>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56336</t>
  </si>
  <si>
    <t>VOZOVKOVÉ VRSTVY ZE ŠTĚRKODRTI TL. DO 300MM</t>
  </si>
  <si>
    <t>ŠDA ; tl. (min) 250mm</t>
  </si>
  <si>
    <t>572123</t>
  </si>
  <si>
    <t>INFILTRAČNÍ POSTŘIK Z EMULZE DO 1,0KG/M2</t>
  </si>
  <si>
    <t>PI-C ; 0,6 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</si>
  <si>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</si>
  <si>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</si>
  <si>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</si>
  <si>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; 0,3 kg/m2 resp. 0,4 kg/m2</t>
  </si>
  <si>
    <t>Nové konstrukce_x000d_
Obnova souvrství vozovky: 2*82,5 = 165,000000 =&gt; A</t>
  </si>
  <si>
    <t>574C56</t>
  </si>
  <si>
    <t>ASFALTOVÝ BETON PRO LOŽNÍ VRSTVY ACL 16+, 16S TL. 60MM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</si>
  <si>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</si>
  <si>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574E56</t>
  </si>
  <si>
    <t>ASFALTOVÝ BETON PRO PODKLADNÍ VRSTVY ACP 16+, 16S TL. 60MM</t>
  </si>
  <si>
    <t>574I54</t>
  </si>
  <si>
    <t>ASFALTOVÝ KOBEREC MASTIXOVÝ SMA 11+, 11S TL. 40MM</t>
  </si>
  <si>
    <t>SMA 11+ ; tl. 40mm</t>
  </si>
  <si>
    <t>6 - Úpravy povrchů, podlahy, výplně otvorů</t>
  </si>
  <si>
    <t>62745</t>
  </si>
  <si>
    <t>SPÁROVÁNÍ STARÉHO ZDIVA CEMENTOVOU MALTOU</t>
  </si>
  <si>
    <t>dle TZ, bod 3.1.2 - vč. vyčištění spar, lešení ap.</t>
  </si>
  <si>
    <t>Ostatní_x000d_
hloubkové přespárování stáv. kamenobetonové zdi cementovou maltou M25 -XF4.: 65 = 65,000000 =&gt; A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</si>
  <si>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</si>
  <si>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7 - Přidružená stavební výroba</t>
  </si>
  <si>
    <t>711509</t>
  </si>
  <si>
    <t>OCHRANA IZOLACE NA POVRCHU TEXTILIÍ</t>
  </si>
  <si>
    <t>Nové konstrukce_x000d_
Ochrana izolačního nátěru geotextilií 600 g/m2: (2,54+0,5)*24,0 = 72,960000 =&gt; A</t>
  </si>
  <si>
    <t xml:space="preserve">položka zahrnuje:
- dodání  předepsaného ochranného materiálu
- zřízení ochrany izolace</t>
  </si>
  <si>
    <t>78383</t>
  </si>
  <si>
    <t>NÁTĚRY BETON KONSTR TYP S4 (OS-C)</t>
  </si>
  <si>
    <t>Nové konstrukce_x000d_
Ochranný nátěr římsy: 0,9*24,0 = 21,600000 =&gt; A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</si>
  <si>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</si>
  <si>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8 - Potrubí</t>
  </si>
  <si>
    <t>875332</t>
  </si>
  <si>
    <t>POTRUBÍ DREN Z TRUB PLAST DN DO 150MM DĚROVANÝCH</t>
  </si>
  <si>
    <t>částečně perforovaná, SN8</t>
  </si>
  <si>
    <t>Nové konstrukce_x000d_
Drenáž za rubem a na konci OZ (vč. vyústění): 28,0 = 28,000000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</si>
  <si>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</si>
  <si>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9 - Ostatní konstrukce a práce</t>
  </si>
  <si>
    <t>9113C3</t>
  </si>
  <si>
    <t>SVODIDLO OCEL SILNIČ JEDNOSTR, ÚROVEŇ ZADRŽ H2 - DEMONTÁŽ S PŘESUNEM</t>
  </si>
  <si>
    <t>vč. likvidace dle dispozic zhotovitele (malé mn.)</t>
  </si>
  <si>
    <t>Přípravné, bourací a zemní práce_x000d_
Demontáž stáv. svodidla: 24+2+2 = 28,000000 =&gt; A</t>
  </si>
  <si>
    <t>položka zahrnuje:
- demontáž a odstranění zařízení
- jeho odvoz na předepsané místo</t>
  </si>
  <si>
    <t>9115C1</t>
  </si>
  <si>
    <t>SVODIDLO OCEL MOSTNÍ JEDNOSTR, ÚROVEŇ ZADRŽ H2 - DODÁVKA A MONTÁŽ</t>
  </si>
  <si>
    <t>Nové konstrukce_x000d_
Osazení nového mostního svodidla s úrovní zadržení H2(na koncích úseku beraněné sloupky 2+2 m): 24+2+2 = 28,000000 =&gt; A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</si>
  <si>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</si>
  <si>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911CB2</t>
  </si>
  <si>
    <t>SVODIDLO BETON, ÚROVEŇ ZADRŽ H1 VÝŠ 0,8M - MONTÁŽ S PŘESUNEM (BEZ DODÁVKY)</t>
  </si>
  <si>
    <t>montáž mobilních betonových svodidel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</si>
  <si>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</si>
  <si>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911CB3</t>
  </si>
  <si>
    <t>SVODIDLO BETON, ÚROVEŇ ZADRŽ H1 VÝŠ 0,8M - DEMONTÁŽ S PŘESUNEM</t>
  </si>
  <si>
    <t>demontáž mobilních betonových svodidel</t>
  </si>
  <si>
    <t>911CB9</t>
  </si>
  <si>
    <t>SVODIDLO BETON, ÚROVEŇ ZADRŽ H1 VÝŠ 0,8M - NÁJEM</t>
  </si>
  <si>
    <t>MDEN</t>
  </si>
  <si>
    <t>61*34 = 2074,000000 =&gt; A</t>
  </si>
  <si>
    <t>položka zahrnuje denní sazbu za pronájem zařízení
počet měrných jednotek se určí jako součin délky zařízení a počtu dnů použití</t>
  </si>
  <si>
    <t>91238</t>
  </si>
  <si>
    <t>SMĚROVÉ SLOUPKY Z PLAST HMOT - NÁSTAVCE NA SVODIDLA VČETNĚ ODRAZNÉHO PÁSKU</t>
  </si>
  <si>
    <t>Nové konstrukce_x000d_
Osazení nového mostního svodidla - nástavce na sv.: 2 = 2,000000 =&gt; A</t>
  </si>
  <si>
    <t>položka zahrnuje:
- dodání a osazení sloupku včetně nutných zemních prací
- vnitrostaveništní a mimostaveništní doprava
- odrazky plastové nebo z retroreflexní fólie</t>
  </si>
  <si>
    <t>916622</t>
  </si>
  <si>
    <t>VODÍCÍ STĚNY Z DÍLCŮ BETON - MONTÁŽ S PŘESUNEM</t>
  </si>
  <si>
    <t>Svodidla v majetku zhotovitele</t>
  </si>
  <si>
    <t>Zabezpečení stavební jámy - betonová svodidla: 55 = 55,000000 =&gt; A</t>
  </si>
  <si>
    <t>položka zahrnuje:
- přemístění zařízení z dočasné skládky a jeho osazení a montáž na místě určeném projektem
- údržbu po celou dobu trvání funkce, náhradu zničených nebo ztracených kusů, nutnou opravu poškozených částí
V položce se vykazují dočasné prefabrikované vodící betonové stěny výšky max. 60cm. Dočasné vodící stěny z prefabrikovaných betonových svodidel standardních výšek se vykazují v položkách 911**2.</t>
  </si>
  <si>
    <t>916623</t>
  </si>
  <si>
    <t>VODÍCÍ STĚNY Z DÍLCŮ BETON - DEMONTÁŽ</t>
  </si>
  <si>
    <t>vč. odvozu a uskladnění dle dispozic zhotovitele</t>
  </si>
  <si>
    <t>Položka zahrnuje odstranění, demontáž a odklizení zařízení s odvozem na předepsané místo.
V položce se vykazují dočasné prefabrikované vodící betonové stěny výšky max. 60cm. Dočasné vodící stěny z prefabrikovaných betonových svodidel standardních výšek se vykazují v položkách 911**3.</t>
  </si>
  <si>
    <t>916629</t>
  </si>
  <si>
    <t>VODÍCÍ STĚNY Z DÍLCŮ BETON - NÁJEMNÉ</t>
  </si>
  <si>
    <t>předpoklad realizace 2 měsíce, skutečnost dle harmonogramu / nabídky zhotovitele</t>
  </si>
  <si>
    <t>Zabezpečení stavební jámy - betonová svodidla: 55*60 = 3300,000000 =&gt; A</t>
  </si>
  <si>
    <t>položka zahrnuje sazbu za pronájem zařízení. Počet měrných jednotek se určí jako součin délky zařízení a počtu dní použití.
V položce se vykazují dočasné prefabrikované vodící betonové stěny výšky max. 60cm. Dočasné vodící stěny z prefabrikovaných betonových svodidel standardních výšek se vykazují v položkách 911**9.</t>
  </si>
  <si>
    <t>919111</t>
  </si>
  <si>
    <t>ŘEZÁNÍ ASFALTOVÉHO KRYTU VOZOVEK TL DO 50MM</t>
  </si>
  <si>
    <t>zaříznutí hrany stávajícího asfaltu pro dobalení nové obrusné vrstvy (vč. dobourání a likvidace hrany po frézování)</t>
  </si>
  <si>
    <t>Dokončující práce_x000d_
Napojení na stávající stav: 35,5 = 35,500000 =&gt; A</t>
  </si>
  <si>
    <t>položka zahrnuje řezání vozovkové vrstvy v předepsané tloušťce, včetně spotřeby vody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</si>
  <si>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</si>
  <si>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</si>
  <si>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</si>
  <si>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položka zahrnuje dodávku a osazení předepsaného materiálu, očištění ploch spáry před úpravou, očištění okolí spáry po úpravě
nezahrnuje těsnící profil</t>
  </si>
  <si>
    <t>93842</t>
  </si>
  <si>
    <t>OČIŠTĚNÍ ZDIVA OD VEGETACE</t>
  </si>
  <si>
    <t>Ostatní_x000d_
Očištění stáv. kamenobetonové zdi: 65 = 65,000000 =&gt; A</t>
  </si>
  <si>
    <t>položka zahrnuje očištění předepsaným způsobem včetně odklizení vzniklého odpadu</t>
  </si>
  <si>
    <t>966158</t>
  </si>
  <si>
    <t>BOURÁNÍ KONSTRUKCÍ Z PROST BETONU S ODVOZEM DO 20KM</t>
  </si>
  <si>
    <t>Přípravné, bourací a zemní práce_x000d_
Odstranění plomby podkladního betonu (odhad): 2,0 = 2,000000 =&gt; A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</si>
  <si>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</si>
  <si>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97612</t>
  </si>
  <si>
    <t>VYBOURÁNÍ DROBNÝCH PŘEDMĚTŮ KAMENNÝCH</t>
  </si>
  <si>
    <t>vč. očištění a předání objednateli, příp. vč. likvidace (malé mn.)</t>
  </si>
  <si>
    <t>Přípravné, bourací a zemní práce_x000d_
Odstranění stáv. kam. patníků: 5 = 5,000000 =&gt; A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</si>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</sst>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wrapText="1"/>
    </xf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4" t="s">
        <v>19</v>
      </c>
      <c r="D20" s="25">
        <f>'0 - SO201'!J10</f>
        <v>0</v>
      </c>
      <c r="E20" s="26"/>
      <c r="F20" s="25">
        <f>('0 - SO201'!J11)</f>
        <v>0</v>
      </c>
      <c r="G20" s="12"/>
      <c r="H20" s="2"/>
      <c r="I20" s="2"/>
      <c r="S20" s="27">
        <f>ROUND('0 - SO201'!S11,4)</f>
        <v>0</v>
      </c>
    </row>
    <row r="21">
      <c r="A21" s="13"/>
      <c r="B21" s="4"/>
      <c r="C21" s="4"/>
      <c r="D21" s="4"/>
      <c r="E21" s="4"/>
      <c r="F21" s="4"/>
      <c r="G21" s="14"/>
      <c r="H21" s="2"/>
      <c r="I21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201'!A11" display="'SO201"/>
  </hyperlinks>
  <pageMargins left="0.39375" right="0.39375" top="0.5902778" bottom="0.39375" header="0.1965278" footer="0.1576389"/>
  <pageSetup paperSize="9" orientation="portrait" fitToHeight="0"/>
  <headerFooter>
    <oddFooter>&amp;LOTSKP 2024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21</v>
      </c>
      <c r="B10" s="1"/>
      <c r="C10" s="16"/>
      <c r="D10" s="1"/>
      <c r="E10" s="1"/>
      <c r="F10" s="1"/>
      <c r="G10" s="17"/>
      <c r="H10" s="1"/>
      <c r="I10" s="31" t="s">
        <v>22</v>
      </c>
      <c r="J10" s="32">
        <f>H72+H115+H158+H181+H188+H219+H226+H237+H244+H303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23</v>
      </c>
      <c r="B11" s="1"/>
      <c r="C11" s="1"/>
      <c r="D11" s="1"/>
      <c r="E11" s="1"/>
      <c r="F11" s="1"/>
      <c r="G11" s="31"/>
      <c r="H11" s="1"/>
      <c r="I11" s="31" t="s">
        <v>24</v>
      </c>
      <c r="J11" s="32">
        <f>L72+L115+L158+L181+L188+L219+L226+L237+L244+L303</f>
        <v>0</v>
      </c>
      <c r="K11" s="1"/>
      <c r="L11" s="1"/>
      <c r="M11" s="12"/>
      <c r="N11" s="2"/>
      <c r="O11" s="2"/>
      <c r="P11" s="2"/>
      <c r="Q11" s="33">
        <f>IF(SUM(K20:K29)&gt;0,ROUND(SUM(S20:S29)/SUM(K20:K29)-1,8),0)</f>
        <v>0</v>
      </c>
      <c r="R11" s="27">
        <f>AVERAGE(J71,J114,J157,J180,J187,J218,J225,J236,J243,J302)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26</v>
      </c>
      <c r="C19" s="34"/>
      <c r="D19" s="34"/>
      <c r="E19" s="34" t="s">
        <v>27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28</v>
      </c>
      <c r="F20" s="1"/>
      <c r="G20" s="1"/>
      <c r="H20" s="1"/>
      <c r="I20" s="1"/>
      <c r="J20" s="1"/>
      <c r="K20" s="38">
        <f>H72</f>
        <v>0</v>
      </c>
      <c r="L20" s="38">
        <f>L72</f>
        <v>0</v>
      </c>
      <c r="M20" s="12"/>
      <c r="N20" s="2"/>
      <c r="O20" s="2"/>
      <c r="P20" s="2"/>
      <c r="Q20" s="2"/>
      <c r="S20" s="27">
        <f>S71</f>
        <v>0</v>
      </c>
    </row>
    <row r="21">
      <c r="A21" s="9"/>
      <c r="B21" s="36">
        <v>1</v>
      </c>
      <c r="C21" s="1"/>
      <c r="D21" s="1"/>
      <c r="E21" s="37" t="s">
        <v>29</v>
      </c>
      <c r="F21" s="1"/>
      <c r="G21" s="1"/>
      <c r="H21" s="1"/>
      <c r="I21" s="1"/>
      <c r="J21" s="1"/>
      <c r="K21" s="38">
        <f>H115</f>
        <v>0</v>
      </c>
      <c r="L21" s="38">
        <f>L115</f>
        <v>0</v>
      </c>
      <c r="M21" s="12"/>
      <c r="N21" s="2"/>
      <c r="O21" s="2"/>
      <c r="P21" s="2"/>
      <c r="Q21" s="2"/>
      <c r="S21" s="27">
        <f>S114</f>
        <v>0</v>
      </c>
    </row>
    <row r="22">
      <c r="A22" s="9"/>
      <c r="B22" s="36">
        <v>2</v>
      </c>
      <c r="C22" s="1"/>
      <c r="D22" s="1"/>
      <c r="E22" s="37" t="s">
        <v>30</v>
      </c>
      <c r="F22" s="1"/>
      <c r="G22" s="1"/>
      <c r="H22" s="1"/>
      <c r="I22" s="1"/>
      <c r="J22" s="1"/>
      <c r="K22" s="38">
        <f>H158</f>
        <v>0</v>
      </c>
      <c r="L22" s="38">
        <f>L158</f>
        <v>0</v>
      </c>
      <c r="M22" s="12"/>
      <c r="N22" s="2"/>
      <c r="O22" s="2"/>
      <c r="P22" s="2"/>
      <c r="Q22" s="2"/>
      <c r="S22" s="27">
        <f>S157</f>
        <v>0</v>
      </c>
    </row>
    <row r="23">
      <c r="A23" s="9"/>
      <c r="B23" s="36">
        <v>3</v>
      </c>
      <c r="C23" s="1"/>
      <c r="D23" s="1"/>
      <c r="E23" s="37" t="s">
        <v>31</v>
      </c>
      <c r="F23" s="1"/>
      <c r="G23" s="1"/>
      <c r="H23" s="1"/>
      <c r="I23" s="1"/>
      <c r="J23" s="1"/>
      <c r="K23" s="38">
        <f>H181</f>
        <v>0</v>
      </c>
      <c r="L23" s="38">
        <f>L181</f>
        <v>0</v>
      </c>
      <c r="M23" s="12"/>
      <c r="N23" s="2"/>
      <c r="O23" s="2"/>
      <c r="P23" s="2"/>
      <c r="Q23" s="2"/>
      <c r="S23" s="27">
        <f>S180</f>
        <v>0</v>
      </c>
    </row>
    <row r="24">
      <c r="A24" s="9"/>
      <c r="B24" s="36">
        <v>4</v>
      </c>
      <c r="C24" s="1"/>
      <c r="D24" s="1"/>
      <c r="E24" s="37" t="s">
        <v>32</v>
      </c>
      <c r="F24" s="1"/>
      <c r="G24" s="1"/>
      <c r="H24" s="1"/>
      <c r="I24" s="1"/>
      <c r="J24" s="1"/>
      <c r="K24" s="38">
        <f>H188</f>
        <v>0</v>
      </c>
      <c r="L24" s="38">
        <f>L188</f>
        <v>0</v>
      </c>
      <c r="M24" s="12"/>
      <c r="N24" s="2"/>
      <c r="O24" s="2"/>
      <c r="P24" s="2"/>
      <c r="Q24" s="2"/>
      <c r="S24" s="27">
        <f>S187</f>
        <v>0</v>
      </c>
    </row>
    <row r="25">
      <c r="A25" s="9"/>
      <c r="B25" s="36">
        <v>5</v>
      </c>
      <c r="C25" s="1"/>
      <c r="D25" s="1"/>
      <c r="E25" s="37" t="s">
        <v>33</v>
      </c>
      <c r="F25" s="1"/>
      <c r="G25" s="1"/>
      <c r="H25" s="1"/>
      <c r="I25" s="1"/>
      <c r="J25" s="1"/>
      <c r="K25" s="38">
        <f>H219</f>
        <v>0</v>
      </c>
      <c r="L25" s="38">
        <f>L219</f>
        <v>0</v>
      </c>
      <c r="M25" s="39"/>
      <c r="N25" s="2"/>
      <c r="O25" s="2"/>
      <c r="P25" s="2"/>
      <c r="Q25" s="2"/>
      <c r="S25" s="27">
        <f>S218</f>
        <v>0</v>
      </c>
    </row>
    <row r="26">
      <c r="A26" s="9"/>
      <c r="B26" s="36">
        <v>6</v>
      </c>
      <c r="C26" s="1"/>
      <c r="D26" s="1"/>
      <c r="E26" s="37" t="s">
        <v>34</v>
      </c>
      <c r="F26" s="1"/>
      <c r="G26" s="1"/>
      <c r="H26" s="1"/>
      <c r="I26" s="1"/>
      <c r="J26" s="1"/>
      <c r="K26" s="38">
        <f>H226</f>
        <v>0</v>
      </c>
      <c r="L26" s="38">
        <f>L226</f>
        <v>0</v>
      </c>
      <c r="M26" s="39"/>
      <c r="N26" s="2"/>
      <c r="O26" s="2"/>
      <c r="P26" s="2"/>
      <c r="Q26" s="2"/>
      <c r="S26" s="27">
        <f>S225</f>
        <v>0</v>
      </c>
    </row>
    <row r="27">
      <c r="A27" s="9"/>
      <c r="B27" s="36">
        <v>7</v>
      </c>
      <c r="C27" s="1"/>
      <c r="D27" s="1"/>
      <c r="E27" s="37" t="s">
        <v>35</v>
      </c>
      <c r="F27" s="1"/>
      <c r="G27" s="1"/>
      <c r="H27" s="1"/>
      <c r="I27" s="1"/>
      <c r="J27" s="1"/>
      <c r="K27" s="38">
        <f>H237</f>
        <v>0</v>
      </c>
      <c r="L27" s="38">
        <f>L237</f>
        <v>0</v>
      </c>
      <c r="M27" s="39"/>
      <c r="N27" s="2"/>
      <c r="O27" s="2"/>
      <c r="P27" s="2"/>
      <c r="Q27" s="2"/>
      <c r="S27" s="27">
        <f>S236</f>
        <v>0</v>
      </c>
    </row>
    <row r="28">
      <c r="A28" s="9"/>
      <c r="B28" s="36">
        <v>8</v>
      </c>
      <c r="C28" s="1"/>
      <c r="D28" s="1"/>
      <c r="E28" s="37" t="s">
        <v>36</v>
      </c>
      <c r="F28" s="1"/>
      <c r="G28" s="1"/>
      <c r="H28" s="1"/>
      <c r="I28" s="1"/>
      <c r="J28" s="1"/>
      <c r="K28" s="38">
        <f>H244</f>
        <v>0</v>
      </c>
      <c r="L28" s="38">
        <f>L244</f>
        <v>0</v>
      </c>
      <c r="M28" s="39"/>
      <c r="N28" s="2"/>
      <c r="O28" s="2"/>
      <c r="P28" s="2"/>
      <c r="Q28" s="2"/>
      <c r="S28" s="27">
        <f>S243</f>
        <v>0</v>
      </c>
    </row>
    <row r="29">
      <c r="A29" s="9"/>
      <c r="B29" s="36">
        <v>9</v>
      </c>
      <c r="C29" s="1"/>
      <c r="D29" s="1"/>
      <c r="E29" s="37" t="s">
        <v>37</v>
      </c>
      <c r="F29" s="1"/>
      <c r="G29" s="1"/>
      <c r="H29" s="1"/>
      <c r="I29" s="1"/>
      <c r="J29" s="1"/>
      <c r="K29" s="38">
        <f>H303</f>
        <v>0</v>
      </c>
      <c r="L29" s="38">
        <f>L303</f>
        <v>0</v>
      </c>
      <c r="M29" s="39"/>
      <c r="N29" s="2"/>
      <c r="O29" s="2"/>
      <c r="P29" s="2"/>
      <c r="Q29" s="2"/>
      <c r="S29" s="27">
        <f>S302</f>
        <v>0</v>
      </c>
    </row>
    <row r="30">
      <c r="A30" s="1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0"/>
      <c r="N30" s="2"/>
      <c r="O30" s="2"/>
      <c r="P30" s="2"/>
      <c r="Q30" s="2"/>
    </row>
    <row r="31" ht="14" customHeight="1">
      <c r="A31" s="4"/>
      <c r="B31" s="28" t="s">
        <v>38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41"/>
      <c r="N32" s="2"/>
      <c r="O32" s="2"/>
      <c r="P32" s="2"/>
      <c r="Q32" s="2"/>
    </row>
    <row r="33" ht="18" customHeight="1">
      <c r="A33" s="9"/>
      <c r="B33" s="34" t="s">
        <v>39</v>
      </c>
      <c r="C33" s="34" t="s">
        <v>26</v>
      </c>
      <c r="D33" s="34" t="s">
        <v>40</v>
      </c>
      <c r="E33" s="34" t="s">
        <v>27</v>
      </c>
      <c r="F33" s="34" t="s">
        <v>41</v>
      </c>
      <c r="G33" s="35" t="s">
        <v>42</v>
      </c>
      <c r="H33" s="22" t="s">
        <v>43</v>
      </c>
      <c r="I33" s="22" t="s">
        <v>44</v>
      </c>
      <c r="J33" s="22" t="s">
        <v>16</v>
      </c>
      <c r="K33" s="35" t="s">
        <v>45</v>
      </c>
      <c r="L33" s="22" t="s">
        <v>17</v>
      </c>
      <c r="M33" s="39"/>
      <c r="N33" s="2"/>
      <c r="O33" s="2"/>
      <c r="P33" s="2"/>
      <c r="Q33" s="2"/>
    </row>
    <row r="34" ht="40" customHeight="1">
      <c r="A34" s="9"/>
      <c r="B34" s="42" t="s">
        <v>46</v>
      </c>
      <c r="C34" s="1"/>
      <c r="D34" s="1"/>
      <c r="E34" s="1"/>
      <c r="F34" s="1"/>
      <c r="G34" s="1"/>
      <c r="H34" s="43"/>
      <c r="I34" s="1"/>
      <c r="J34" s="43"/>
      <c r="K34" s="1"/>
      <c r="L34" s="1"/>
      <c r="M34" s="12"/>
      <c r="N34" s="2"/>
      <c r="O34" s="2"/>
      <c r="P34" s="2"/>
      <c r="Q34" s="2"/>
    </row>
    <row r="35">
      <c r="A35" s="9"/>
      <c r="B35" s="44">
        <v>1</v>
      </c>
      <c r="C35" s="45" t="s">
        <v>47</v>
      </c>
      <c r="D35" s="45" t="s">
        <v>48</v>
      </c>
      <c r="E35" s="45" t="s">
        <v>49</v>
      </c>
      <c r="F35" s="45" t="s">
        <v>3</v>
      </c>
      <c r="G35" s="46" t="s">
        <v>50</v>
      </c>
      <c r="H35" s="47">
        <v>274.94400000000002</v>
      </c>
      <c r="I35" s="25">
        <f>ROUND(0,2)</f>
        <v>0</v>
      </c>
      <c r="J35" s="48">
        <f>ROUND(I35*H35,2)</f>
        <v>0</v>
      </c>
      <c r="K35" s="49">
        <v>0.20999999999999999</v>
      </c>
      <c r="L35" s="50">
        <f>IF(ISNUMBER(K35),ROUND(J35*(K35+1),2),0)</f>
        <v>0</v>
      </c>
      <c r="M35" s="12"/>
      <c r="N35" s="2"/>
      <c r="O35" s="2"/>
      <c r="P35" s="2"/>
      <c r="Q35" s="33">
        <f>IF(ISNUMBER(K35),IF(H35&gt;0,IF(I35&gt;0,J35,0),0),0)</f>
        <v>0</v>
      </c>
      <c r="R35" s="27">
        <f>IF(ISNUMBER(K35)=FALSE,J35,0)</f>
        <v>0</v>
      </c>
    </row>
    <row r="36">
      <c r="A36" s="9"/>
      <c r="B36" s="51" t="s">
        <v>51</v>
      </c>
      <c r="C36" s="1"/>
      <c r="D36" s="1"/>
      <c r="E36" s="52" t="s">
        <v>52</v>
      </c>
      <c r="F36" s="1"/>
      <c r="G36" s="1"/>
      <c r="H36" s="43"/>
      <c r="I36" s="1"/>
      <c r="J36" s="43"/>
      <c r="K36" s="1"/>
      <c r="L36" s="1"/>
      <c r="M36" s="12"/>
      <c r="N36" s="2"/>
      <c r="O36" s="2"/>
      <c r="P36" s="2"/>
      <c r="Q36" s="2"/>
    </row>
    <row r="37">
      <c r="A37" s="9"/>
      <c r="B37" s="51" t="s">
        <v>53</v>
      </c>
      <c r="C37" s="1"/>
      <c r="D37" s="1"/>
      <c r="E37" s="52" t="s">
        <v>54</v>
      </c>
      <c r="F37" s="1"/>
      <c r="G37" s="1"/>
      <c r="H37" s="43"/>
      <c r="I37" s="1"/>
      <c r="J37" s="43"/>
      <c r="K37" s="1"/>
      <c r="L37" s="1"/>
      <c r="M37" s="12"/>
      <c r="N37" s="2"/>
      <c r="O37" s="2"/>
      <c r="P37" s="2"/>
      <c r="Q37" s="2"/>
    </row>
    <row r="38" thickBot="1">
      <c r="A38" s="9"/>
      <c r="B38" s="53" t="s">
        <v>55</v>
      </c>
      <c r="C38" s="54"/>
      <c r="D38" s="54"/>
      <c r="E38" s="55" t="s">
        <v>56</v>
      </c>
      <c r="F38" s="54"/>
      <c r="G38" s="54"/>
      <c r="H38" s="56"/>
      <c r="I38" s="54"/>
      <c r="J38" s="56"/>
      <c r="K38" s="54"/>
      <c r="L38" s="54"/>
      <c r="M38" s="12"/>
      <c r="N38" s="2"/>
      <c r="O38" s="2"/>
      <c r="P38" s="2"/>
      <c r="Q38" s="2"/>
    </row>
    <row r="39" thickTop="1">
      <c r="A39" s="9"/>
      <c r="B39" s="44">
        <v>2</v>
      </c>
      <c r="C39" s="45" t="s">
        <v>47</v>
      </c>
      <c r="D39" s="45" t="s">
        <v>57</v>
      </c>
      <c r="E39" s="45" t="s">
        <v>49</v>
      </c>
      <c r="F39" s="45" t="s">
        <v>3</v>
      </c>
      <c r="G39" s="46" t="s">
        <v>50</v>
      </c>
      <c r="H39" s="57">
        <v>4.7999999999999998</v>
      </c>
      <c r="I39" s="58">
        <f>ROUND(0,2)</f>
        <v>0</v>
      </c>
      <c r="J39" s="59">
        <f>ROUND(I39*H39,2)</f>
        <v>0</v>
      </c>
      <c r="K39" s="60">
        <v>0.20999999999999999</v>
      </c>
      <c r="L39" s="61">
        <f>IF(ISNUMBER(K39),ROUND(J39*(K39+1),2),0)</f>
        <v>0</v>
      </c>
      <c r="M39" s="12"/>
      <c r="N39" s="2"/>
      <c r="O39" s="2"/>
      <c r="P39" s="2"/>
      <c r="Q39" s="33">
        <f>IF(ISNUMBER(K39),IF(H39&gt;0,IF(I39&gt;0,J39,0),0),0)</f>
        <v>0</v>
      </c>
      <c r="R39" s="27">
        <f>IF(ISNUMBER(K39)=FALSE,J39,0)</f>
        <v>0</v>
      </c>
    </row>
    <row r="40">
      <c r="A40" s="9"/>
      <c r="B40" s="51" t="s">
        <v>51</v>
      </c>
      <c r="C40" s="1"/>
      <c r="D40" s="1"/>
      <c r="E40" s="52" t="s">
        <v>58</v>
      </c>
      <c r="F40" s="1"/>
      <c r="G40" s="1"/>
      <c r="H40" s="43"/>
      <c r="I40" s="1"/>
      <c r="J40" s="43"/>
      <c r="K40" s="1"/>
      <c r="L40" s="1"/>
      <c r="M40" s="12"/>
      <c r="N40" s="2"/>
      <c r="O40" s="2"/>
      <c r="P40" s="2"/>
      <c r="Q40" s="2"/>
    </row>
    <row r="41">
      <c r="A41" s="9"/>
      <c r="B41" s="51" t="s">
        <v>53</v>
      </c>
      <c r="C41" s="1"/>
      <c r="D41" s="1"/>
      <c r="E41" s="52" t="s">
        <v>59</v>
      </c>
      <c r="F41" s="1"/>
      <c r="G41" s="1"/>
      <c r="H41" s="43"/>
      <c r="I41" s="1"/>
      <c r="J41" s="43"/>
      <c r="K41" s="1"/>
      <c r="L41" s="1"/>
      <c r="M41" s="12"/>
      <c r="N41" s="2"/>
      <c r="O41" s="2"/>
      <c r="P41" s="2"/>
      <c r="Q41" s="2"/>
    </row>
    <row r="42" thickBot="1">
      <c r="A42" s="9"/>
      <c r="B42" s="53" t="s">
        <v>55</v>
      </c>
      <c r="C42" s="54"/>
      <c r="D42" s="54"/>
      <c r="E42" s="55" t="s">
        <v>56</v>
      </c>
      <c r="F42" s="54"/>
      <c r="G42" s="54"/>
      <c r="H42" s="56"/>
      <c r="I42" s="54"/>
      <c r="J42" s="56"/>
      <c r="K42" s="54"/>
      <c r="L42" s="54"/>
      <c r="M42" s="12"/>
      <c r="N42" s="2"/>
      <c r="O42" s="2"/>
      <c r="P42" s="2"/>
      <c r="Q42" s="2"/>
    </row>
    <row r="43" thickTop="1">
      <c r="A43" s="9"/>
      <c r="B43" s="44">
        <v>3</v>
      </c>
      <c r="C43" s="45" t="s">
        <v>60</v>
      </c>
      <c r="D43" s="45" t="s">
        <v>3</v>
      </c>
      <c r="E43" s="45" t="s">
        <v>61</v>
      </c>
      <c r="F43" s="45" t="s">
        <v>3</v>
      </c>
      <c r="G43" s="46" t="s">
        <v>62</v>
      </c>
      <c r="H43" s="57">
        <v>1</v>
      </c>
      <c r="I43" s="58">
        <f>ROUND(0,2)</f>
        <v>0</v>
      </c>
      <c r="J43" s="59">
        <f>ROUND(I43*H43,2)</f>
        <v>0</v>
      </c>
      <c r="K43" s="60">
        <v>0.20999999999999999</v>
      </c>
      <c r="L43" s="61">
        <f>IF(ISNUMBER(K43),ROUND(J43*(K43+1),2),0)</f>
        <v>0</v>
      </c>
      <c r="M43" s="12"/>
      <c r="N43" s="2"/>
      <c r="O43" s="2"/>
      <c r="P43" s="2"/>
      <c r="Q43" s="33">
        <f>IF(ISNUMBER(K43),IF(H43&gt;0,IF(I43&gt;0,J43,0),0),0)</f>
        <v>0</v>
      </c>
      <c r="R43" s="27">
        <f>IF(ISNUMBER(K43)=FALSE,J43,0)</f>
        <v>0</v>
      </c>
    </row>
    <row r="44">
      <c r="A44" s="9"/>
      <c r="B44" s="51" t="s">
        <v>51</v>
      </c>
      <c r="C44" s="1"/>
      <c r="D44" s="1"/>
      <c r="E44" s="52" t="s">
        <v>63</v>
      </c>
      <c r="F44" s="1"/>
      <c r="G44" s="1"/>
      <c r="H44" s="43"/>
      <c r="I44" s="1"/>
      <c r="J44" s="43"/>
      <c r="K44" s="1"/>
      <c r="L44" s="1"/>
      <c r="M44" s="12"/>
      <c r="N44" s="2"/>
      <c r="O44" s="2"/>
      <c r="P44" s="2"/>
      <c r="Q44" s="2"/>
    </row>
    <row r="45">
      <c r="A45" s="9"/>
      <c r="B45" s="51" t="s">
        <v>53</v>
      </c>
      <c r="C45" s="1"/>
      <c r="D45" s="1"/>
      <c r="E45" s="52" t="s">
        <v>3</v>
      </c>
      <c r="F45" s="1"/>
      <c r="G45" s="1"/>
      <c r="H45" s="43"/>
      <c r="I45" s="1"/>
      <c r="J45" s="43"/>
      <c r="K45" s="1"/>
      <c r="L45" s="1"/>
      <c r="M45" s="12"/>
      <c r="N45" s="2"/>
      <c r="O45" s="2"/>
      <c r="P45" s="2"/>
      <c r="Q45" s="2"/>
    </row>
    <row r="46" thickBot="1">
      <c r="A46" s="9"/>
      <c r="B46" s="53" t="s">
        <v>55</v>
      </c>
      <c r="C46" s="54"/>
      <c r="D46" s="54"/>
      <c r="E46" s="55" t="s">
        <v>64</v>
      </c>
      <c r="F46" s="54"/>
      <c r="G46" s="54"/>
      <c r="H46" s="56"/>
      <c r="I46" s="54"/>
      <c r="J46" s="56"/>
      <c r="K46" s="54"/>
      <c r="L46" s="54"/>
      <c r="M46" s="12"/>
      <c r="N46" s="2"/>
      <c r="O46" s="2"/>
      <c r="P46" s="2"/>
      <c r="Q46" s="2"/>
    </row>
    <row r="47" thickTop="1">
      <c r="A47" s="9"/>
      <c r="B47" s="44">
        <v>4</v>
      </c>
      <c r="C47" s="45" t="s">
        <v>65</v>
      </c>
      <c r="D47" s="45" t="s">
        <v>3</v>
      </c>
      <c r="E47" s="45" t="s">
        <v>66</v>
      </c>
      <c r="F47" s="45" t="s">
        <v>3</v>
      </c>
      <c r="G47" s="46" t="s">
        <v>62</v>
      </c>
      <c r="H47" s="57">
        <v>1</v>
      </c>
      <c r="I47" s="58">
        <f>ROUND(0,2)</f>
        <v>0</v>
      </c>
      <c r="J47" s="59">
        <f>ROUND(I47*H47,2)</f>
        <v>0</v>
      </c>
      <c r="K47" s="60">
        <v>0.20999999999999999</v>
      </c>
      <c r="L47" s="61">
        <f>IF(ISNUMBER(K47),ROUND(J47*(K47+1),2),0)</f>
        <v>0</v>
      </c>
      <c r="M47" s="12"/>
      <c r="N47" s="2"/>
      <c r="O47" s="2"/>
      <c r="P47" s="2"/>
      <c r="Q47" s="33">
        <f>IF(ISNUMBER(K47),IF(H47&gt;0,IF(I47&gt;0,J47,0),0),0)</f>
        <v>0</v>
      </c>
      <c r="R47" s="27">
        <f>IF(ISNUMBER(K47)=FALSE,J47,0)</f>
        <v>0</v>
      </c>
    </row>
    <row r="48">
      <c r="A48" s="9"/>
      <c r="B48" s="51" t="s">
        <v>51</v>
      </c>
      <c r="C48" s="1"/>
      <c r="D48" s="1"/>
      <c r="E48" s="52" t="s">
        <v>67</v>
      </c>
      <c r="F48" s="1"/>
      <c r="G48" s="1"/>
      <c r="H48" s="43"/>
      <c r="I48" s="1"/>
      <c r="J48" s="43"/>
      <c r="K48" s="1"/>
      <c r="L48" s="1"/>
      <c r="M48" s="12"/>
      <c r="N48" s="2"/>
      <c r="O48" s="2"/>
      <c r="P48" s="2"/>
      <c r="Q48" s="2"/>
    </row>
    <row r="49">
      <c r="A49" s="9"/>
      <c r="B49" s="51" t="s">
        <v>53</v>
      </c>
      <c r="C49" s="1"/>
      <c r="D49" s="1"/>
      <c r="E49" s="52" t="s">
        <v>3</v>
      </c>
      <c r="F49" s="1"/>
      <c r="G49" s="1"/>
      <c r="H49" s="43"/>
      <c r="I49" s="1"/>
      <c r="J49" s="43"/>
      <c r="K49" s="1"/>
      <c r="L49" s="1"/>
      <c r="M49" s="12"/>
      <c r="N49" s="2"/>
      <c r="O49" s="2"/>
      <c r="P49" s="2"/>
      <c r="Q49" s="2"/>
    </row>
    <row r="50" thickBot="1">
      <c r="A50" s="9"/>
      <c r="B50" s="53" t="s">
        <v>55</v>
      </c>
      <c r="C50" s="54"/>
      <c r="D50" s="54"/>
      <c r="E50" s="55" t="s">
        <v>64</v>
      </c>
      <c r="F50" s="54"/>
      <c r="G50" s="54"/>
      <c r="H50" s="56"/>
      <c r="I50" s="54"/>
      <c r="J50" s="56"/>
      <c r="K50" s="54"/>
      <c r="L50" s="54"/>
      <c r="M50" s="12"/>
      <c r="N50" s="2"/>
      <c r="O50" s="2"/>
      <c r="P50" s="2"/>
      <c r="Q50" s="2"/>
    </row>
    <row r="51" thickTop="1">
      <c r="A51" s="9"/>
      <c r="B51" s="44">
        <v>5</v>
      </c>
      <c r="C51" s="45" t="s">
        <v>68</v>
      </c>
      <c r="D51" s="45" t="s">
        <v>3</v>
      </c>
      <c r="E51" s="45" t="s">
        <v>69</v>
      </c>
      <c r="F51" s="45" t="s">
        <v>3</v>
      </c>
      <c r="G51" s="46" t="s">
        <v>62</v>
      </c>
      <c r="H51" s="57">
        <v>1</v>
      </c>
      <c r="I51" s="58">
        <f>ROUND(0,2)</f>
        <v>0</v>
      </c>
      <c r="J51" s="59">
        <f>ROUND(I51*H51,2)</f>
        <v>0</v>
      </c>
      <c r="K51" s="60">
        <v>0.20999999999999999</v>
      </c>
      <c r="L51" s="61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51" t="s">
        <v>51</v>
      </c>
      <c r="C52" s="1"/>
      <c r="D52" s="1"/>
      <c r="E52" s="52" t="s">
        <v>70</v>
      </c>
      <c r="F52" s="1"/>
      <c r="G52" s="1"/>
      <c r="H52" s="43"/>
      <c r="I52" s="1"/>
      <c r="J52" s="43"/>
      <c r="K52" s="1"/>
      <c r="L52" s="1"/>
      <c r="M52" s="12"/>
      <c r="N52" s="2"/>
      <c r="O52" s="2"/>
      <c r="P52" s="2"/>
      <c r="Q52" s="2"/>
    </row>
    <row r="53">
      <c r="A53" s="9"/>
      <c r="B53" s="51" t="s">
        <v>53</v>
      </c>
      <c r="C53" s="1"/>
      <c r="D53" s="1"/>
      <c r="E53" s="52" t="s">
        <v>3</v>
      </c>
      <c r="F53" s="1"/>
      <c r="G53" s="1"/>
      <c r="H53" s="43"/>
      <c r="I53" s="1"/>
      <c r="J53" s="43"/>
      <c r="K53" s="1"/>
      <c r="L53" s="1"/>
      <c r="M53" s="12"/>
      <c r="N53" s="2"/>
      <c r="O53" s="2"/>
      <c r="P53" s="2"/>
      <c r="Q53" s="2"/>
    </row>
    <row r="54" thickBot="1">
      <c r="A54" s="9"/>
      <c r="B54" s="53" t="s">
        <v>55</v>
      </c>
      <c r="C54" s="54"/>
      <c r="D54" s="54"/>
      <c r="E54" s="55" t="s">
        <v>71</v>
      </c>
      <c r="F54" s="54"/>
      <c r="G54" s="54"/>
      <c r="H54" s="56"/>
      <c r="I54" s="54"/>
      <c r="J54" s="56"/>
      <c r="K54" s="54"/>
      <c r="L54" s="54"/>
      <c r="M54" s="12"/>
      <c r="N54" s="2"/>
      <c r="O54" s="2"/>
      <c r="P54" s="2"/>
      <c r="Q54" s="2"/>
    </row>
    <row r="55" thickTop="1">
      <c r="A55" s="9"/>
      <c r="B55" s="44">
        <v>6</v>
      </c>
      <c r="C55" s="45" t="s">
        <v>72</v>
      </c>
      <c r="D55" s="45" t="s">
        <v>3</v>
      </c>
      <c r="E55" s="45" t="s">
        <v>73</v>
      </c>
      <c r="F55" s="45" t="s">
        <v>3</v>
      </c>
      <c r="G55" s="46" t="s">
        <v>62</v>
      </c>
      <c r="H55" s="57">
        <v>1</v>
      </c>
      <c r="I55" s="58">
        <f>ROUND(0,2)</f>
        <v>0</v>
      </c>
      <c r="J55" s="59">
        <f>ROUND(I55*H55,2)</f>
        <v>0</v>
      </c>
      <c r="K55" s="60">
        <v>0.20999999999999999</v>
      </c>
      <c r="L55" s="61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>
      <c r="A56" s="9"/>
      <c r="B56" s="51" t="s">
        <v>51</v>
      </c>
      <c r="C56" s="1"/>
      <c r="D56" s="1"/>
      <c r="E56" s="52" t="s">
        <v>3</v>
      </c>
      <c r="F56" s="1"/>
      <c r="G56" s="1"/>
      <c r="H56" s="43"/>
      <c r="I56" s="1"/>
      <c r="J56" s="43"/>
      <c r="K56" s="1"/>
      <c r="L56" s="1"/>
      <c r="M56" s="12"/>
      <c r="N56" s="2"/>
      <c r="O56" s="2"/>
      <c r="P56" s="2"/>
      <c r="Q56" s="2"/>
    </row>
    <row r="57">
      <c r="A57" s="9"/>
      <c r="B57" s="51" t="s">
        <v>53</v>
      </c>
      <c r="C57" s="1"/>
      <c r="D57" s="1"/>
      <c r="E57" s="52" t="s">
        <v>3</v>
      </c>
      <c r="F57" s="1"/>
      <c r="G57" s="1"/>
      <c r="H57" s="43"/>
      <c r="I57" s="1"/>
      <c r="J57" s="43"/>
      <c r="K57" s="1"/>
      <c r="L57" s="1"/>
      <c r="M57" s="12"/>
      <c r="N57" s="2"/>
      <c r="O57" s="2"/>
      <c r="P57" s="2"/>
      <c r="Q57" s="2"/>
    </row>
    <row r="58" thickBot="1">
      <c r="A58" s="9"/>
      <c r="B58" s="53" t="s">
        <v>55</v>
      </c>
      <c r="C58" s="54"/>
      <c r="D58" s="54"/>
      <c r="E58" s="55" t="s">
        <v>71</v>
      </c>
      <c r="F58" s="54"/>
      <c r="G58" s="54"/>
      <c r="H58" s="56"/>
      <c r="I58" s="54"/>
      <c r="J58" s="56"/>
      <c r="K58" s="54"/>
      <c r="L58" s="54"/>
      <c r="M58" s="12"/>
      <c r="N58" s="2"/>
      <c r="O58" s="2"/>
      <c r="P58" s="2"/>
      <c r="Q58" s="2"/>
    </row>
    <row r="59" thickTop="1">
      <c r="A59" s="9"/>
      <c r="B59" s="44">
        <v>7</v>
      </c>
      <c r="C59" s="45" t="s">
        <v>74</v>
      </c>
      <c r="D59" s="45" t="s">
        <v>3</v>
      </c>
      <c r="E59" s="45" t="s">
        <v>75</v>
      </c>
      <c r="F59" s="45" t="s">
        <v>3</v>
      </c>
      <c r="G59" s="46" t="s">
        <v>62</v>
      </c>
      <c r="H59" s="57">
        <v>1</v>
      </c>
      <c r="I59" s="58">
        <f>ROUND(0,2)</f>
        <v>0</v>
      </c>
      <c r="J59" s="59">
        <f>ROUND(I59*H59,2)</f>
        <v>0</v>
      </c>
      <c r="K59" s="60">
        <v>0.20999999999999999</v>
      </c>
      <c r="L59" s="61">
        <f>IF(ISNUMBER(K59),ROUND(J59*(K59+1),2),0)</f>
        <v>0</v>
      </c>
      <c r="M59" s="12"/>
      <c r="N59" s="2"/>
      <c r="O59" s="2"/>
      <c r="P59" s="2"/>
      <c r="Q59" s="33">
        <f>IF(ISNUMBER(K59),IF(H59&gt;0,IF(I59&gt;0,J59,0),0),0)</f>
        <v>0</v>
      </c>
      <c r="R59" s="27">
        <f>IF(ISNUMBER(K59)=FALSE,J59,0)</f>
        <v>0</v>
      </c>
    </row>
    <row r="60">
      <c r="A60" s="9"/>
      <c r="B60" s="51" t="s">
        <v>51</v>
      </c>
      <c r="C60" s="1"/>
      <c r="D60" s="1"/>
      <c r="E60" s="52" t="s">
        <v>3</v>
      </c>
      <c r="F60" s="1"/>
      <c r="G60" s="1"/>
      <c r="H60" s="43"/>
      <c r="I60" s="1"/>
      <c r="J60" s="43"/>
      <c r="K60" s="1"/>
      <c r="L60" s="1"/>
      <c r="M60" s="12"/>
      <c r="N60" s="2"/>
      <c r="O60" s="2"/>
      <c r="P60" s="2"/>
      <c r="Q60" s="2"/>
    </row>
    <row r="61">
      <c r="A61" s="9"/>
      <c r="B61" s="51" t="s">
        <v>53</v>
      </c>
      <c r="C61" s="1"/>
      <c r="D61" s="1"/>
      <c r="E61" s="52" t="s">
        <v>3</v>
      </c>
      <c r="F61" s="1"/>
      <c r="G61" s="1"/>
      <c r="H61" s="43"/>
      <c r="I61" s="1"/>
      <c r="J61" s="43"/>
      <c r="K61" s="1"/>
      <c r="L61" s="1"/>
      <c r="M61" s="12"/>
      <c r="N61" s="2"/>
      <c r="O61" s="2"/>
      <c r="P61" s="2"/>
      <c r="Q61" s="2"/>
    </row>
    <row r="62" thickBot="1">
      <c r="A62" s="9"/>
      <c r="B62" s="53" t="s">
        <v>55</v>
      </c>
      <c r="C62" s="54"/>
      <c r="D62" s="54"/>
      <c r="E62" s="55" t="s">
        <v>71</v>
      </c>
      <c r="F62" s="54"/>
      <c r="G62" s="54"/>
      <c r="H62" s="56"/>
      <c r="I62" s="54"/>
      <c r="J62" s="56"/>
      <c r="K62" s="54"/>
      <c r="L62" s="54"/>
      <c r="M62" s="12"/>
      <c r="N62" s="2"/>
      <c r="O62" s="2"/>
      <c r="P62" s="2"/>
      <c r="Q62" s="2"/>
    </row>
    <row r="63" thickTop="1">
      <c r="A63" s="9"/>
      <c r="B63" s="44">
        <v>8</v>
      </c>
      <c r="C63" s="45" t="s">
        <v>76</v>
      </c>
      <c r="D63" s="45" t="s">
        <v>3</v>
      </c>
      <c r="E63" s="45" t="s">
        <v>77</v>
      </c>
      <c r="F63" s="45" t="s">
        <v>3</v>
      </c>
      <c r="G63" s="46" t="s">
        <v>62</v>
      </c>
      <c r="H63" s="57">
        <v>1</v>
      </c>
      <c r="I63" s="58">
        <f>ROUND(0,2)</f>
        <v>0</v>
      </c>
      <c r="J63" s="59">
        <f>ROUND(I63*H63,2)</f>
        <v>0</v>
      </c>
      <c r="K63" s="60">
        <v>0.20999999999999999</v>
      </c>
      <c r="L63" s="61">
        <f>IF(ISNUMBER(K63),ROUND(J63*(K63+1),2),0)</f>
        <v>0</v>
      </c>
      <c r="M63" s="12"/>
      <c r="N63" s="2"/>
      <c r="O63" s="2"/>
      <c r="P63" s="2"/>
      <c r="Q63" s="33">
        <f>IF(ISNUMBER(K63),IF(H63&gt;0,IF(I63&gt;0,J63,0),0),0)</f>
        <v>0</v>
      </c>
      <c r="R63" s="27">
        <f>IF(ISNUMBER(K63)=FALSE,J63,0)</f>
        <v>0</v>
      </c>
    </row>
    <row r="64">
      <c r="A64" s="9"/>
      <c r="B64" s="51" t="s">
        <v>51</v>
      </c>
      <c r="C64" s="1"/>
      <c r="D64" s="1"/>
      <c r="E64" s="52" t="s">
        <v>78</v>
      </c>
      <c r="F64" s="1"/>
      <c r="G64" s="1"/>
      <c r="H64" s="43"/>
      <c r="I64" s="1"/>
      <c r="J64" s="43"/>
      <c r="K64" s="1"/>
      <c r="L64" s="1"/>
      <c r="M64" s="12"/>
      <c r="N64" s="2"/>
      <c r="O64" s="2"/>
      <c r="P64" s="2"/>
      <c r="Q64" s="2"/>
    </row>
    <row r="65">
      <c r="A65" s="9"/>
      <c r="B65" s="51" t="s">
        <v>53</v>
      </c>
      <c r="C65" s="1"/>
      <c r="D65" s="1"/>
      <c r="E65" s="52" t="s">
        <v>3</v>
      </c>
      <c r="F65" s="1"/>
      <c r="G65" s="1"/>
      <c r="H65" s="43"/>
      <c r="I65" s="1"/>
      <c r="J65" s="43"/>
      <c r="K65" s="1"/>
      <c r="L65" s="1"/>
      <c r="M65" s="12"/>
      <c r="N65" s="2"/>
      <c r="O65" s="2"/>
      <c r="P65" s="2"/>
      <c r="Q65" s="2"/>
    </row>
    <row r="66" thickBot="1">
      <c r="A66" s="9"/>
      <c r="B66" s="53" t="s">
        <v>55</v>
      </c>
      <c r="C66" s="54"/>
      <c r="D66" s="54"/>
      <c r="E66" s="55" t="s">
        <v>79</v>
      </c>
      <c r="F66" s="54"/>
      <c r="G66" s="54"/>
      <c r="H66" s="56"/>
      <c r="I66" s="54"/>
      <c r="J66" s="56"/>
      <c r="K66" s="54"/>
      <c r="L66" s="54"/>
      <c r="M66" s="12"/>
      <c r="N66" s="2"/>
      <c r="O66" s="2"/>
      <c r="P66" s="2"/>
      <c r="Q66" s="2"/>
    </row>
    <row r="67" thickTop="1">
      <c r="A67" s="9"/>
      <c r="B67" s="44">
        <v>9</v>
      </c>
      <c r="C67" s="45" t="s">
        <v>80</v>
      </c>
      <c r="D67" s="45" t="s">
        <v>3</v>
      </c>
      <c r="E67" s="45" t="s">
        <v>81</v>
      </c>
      <c r="F67" s="45" t="s">
        <v>3</v>
      </c>
      <c r="G67" s="46" t="s">
        <v>62</v>
      </c>
      <c r="H67" s="57">
        <v>1</v>
      </c>
      <c r="I67" s="58">
        <f>ROUND(0,2)</f>
        <v>0</v>
      </c>
      <c r="J67" s="59">
        <f>ROUND(I67*H67,2)</f>
        <v>0</v>
      </c>
      <c r="K67" s="60">
        <v>0.20999999999999999</v>
      </c>
      <c r="L67" s="61">
        <f>IF(ISNUMBER(K67),ROUND(J67*(K67+1),2),0)</f>
        <v>0</v>
      </c>
      <c r="M67" s="12"/>
      <c r="N67" s="2"/>
      <c r="O67" s="2"/>
      <c r="P67" s="2"/>
      <c r="Q67" s="33">
        <f>IF(ISNUMBER(K67),IF(H67&gt;0,IF(I67&gt;0,J67,0),0),0)</f>
        <v>0</v>
      </c>
      <c r="R67" s="27">
        <f>IF(ISNUMBER(K67)=FALSE,J67,0)</f>
        <v>0</v>
      </c>
    </row>
    <row r="68">
      <c r="A68" s="9"/>
      <c r="B68" s="51" t="s">
        <v>51</v>
      </c>
      <c r="C68" s="1"/>
      <c r="D68" s="1"/>
      <c r="E68" s="52" t="s">
        <v>82</v>
      </c>
      <c r="F68" s="1"/>
      <c r="G68" s="1"/>
      <c r="H68" s="43"/>
      <c r="I68" s="1"/>
      <c r="J68" s="43"/>
      <c r="K68" s="1"/>
      <c r="L68" s="1"/>
      <c r="M68" s="12"/>
      <c r="N68" s="2"/>
      <c r="O68" s="2"/>
      <c r="P68" s="2"/>
      <c r="Q68" s="2"/>
    </row>
    <row r="69">
      <c r="A69" s="9"/>
      <c r="B69" s="51" t="s">
        <v>53</v>
      </c>
      <c r="C69" s="1"/>
      <c r="D69" s="1"/>
      <c r="E69" s="52" t="s">
        <v>3</v>
      </c>
      <c r="F69" s="1"/>
      <c r="G69" s="1"/>
      <c r="H69" s="43"/>
      <c r="I69" s="1"/>
      <c r="J69" s="43"/>
      <c r="K69" s="1"/>
      <c r="L69" s="1"/>
      <c r="M69" s="12"/>
      <c r="N69" s="2"/>
      <c r="O69" s="2"/>
      <c r="P69" s="2"/>
      <c r="Q69" s="2"/>
    </row>
    <row r="70" thickBot="1">
      <c r="A70" s="9"/>
      <c r="B70" s="53" t="s">
        <v>55</v>
      </c>
      <c r="C70" s="54"/>
      <c r="D70" s="54"/>
      <c r="E70" s="55" t="s">
        <v>83</v>
      </c>
      <c r="F70" s="54"/>
      <c r="G70" s="54"/>
      <c r="H70" s="56"/>
      <c r="I70" s="54"/>
      <c r="J70" s="56"/>
      <c r="K70" s="54"/>
      <c r="L70" s="54"/>
      <c r="M70" s="12"/>
      <c r="N70" s="2"/>
      <c r="O70" s="2"/>
      <c r="P70" s="2"/>
      <c r="Q70" s="2"/>
    </row>
    <row r="71" thickTop="1" thickBot="1" ht="25" customHeight="1">
      <c r="A71" s="9"/>
      <c r="B71" s="1"/>
      <c r="C71" s="62">
        <v>0</v>
      </c>
      <c r="D71" s="1"/>
      <c r="E71" s="63" t="s">
        <v>28</v>
      </c>
      <c r="F71" s="1"/>
      <c r="G71" s="64" t="s">
        <v>84</v>
      </c>
      <c r="H71" s="65">
        <f>J35+J39+J43+J47+J51+J55+J59+J63+J67</f>
        <v>0</v>
      </c>
      <c r="I71" s="64" t="s">
        <v>85</v>
      </c>
      <c r="J71" s="66">
        <f>(L71-H71)</f>
        <v>0</v>
      </c>
      <c r="K71" s="64" t="s">
        <v>86</v>
      </c>
      <c r="L71" s="67">
        <f>L35+L39+L43+L47+L51+L55+L59+L63+L67</f>
        <v>0</v>
      </c>
      <c r="M71" s="12"/>
      <c r="N71" s="2"/>
      <c r="O71" s="2"/>
      <c r="P71" s="2"/>
      <c r="Q71" s="33">
        <f>0+Q35+Q39+Q43+Q47+Q51+Q55+Q59+Q63+Q67</f>
        <v>0</v>
      </c>
      <c r="R71" s="27">
        <f>0+R35+R39+R43+R47+R51+R55+R59+R63+R67</f>
        <v>0</v>
      </c>
      <c r="S71" s="68">
        <f>Q71*(1+J71)+R71</f>
        <v>0</v>
      </c>
    </row>
    <row r="72" thickTop="1" thickBot="1" ht="25" customHeight="1">
      <c r="A72" s="9"/>
      <c r="B72" s="69"/>
      <c r="C72" s="69"/>
      <c r="D72" s="69"/>
      <c r="E72" s="69"/>
      <c r="F72" s="69"/>
      <c r="G72" s="70" t="s">
        <v>87</v>
      </c>
      <c r="H72" s="71">
        <f>J35+J39+J43+J47+J51+J55+J59+J63+J67</f>
        <v>0</v>
      </c>
      <c r="I72" s="70" t="s">
        <v>88</v>
      </c>
      <c r="J72" s="72">
        <f>0+J71</f>
        <v>0</v>
      </c>
      <c r="K72" s="70" t="s">
        <v>89</v>
      </c>
      <c r="L72" s="73">
        <f>L35+L39+L43+L47+L51+L55+L59+L63+L67</f>
        <v>0</v>
      </c>
      <c r="M72" s="12"/>
      <c r="N72" s="2"/>
      <c r="O72" s="2"/>
      <c r="P72" s="2"/>
      <c r="Q72" s="2"/>
    </row>
    <row r="73" ht="40" customHeight="1">
      <c r="A73" s="9"/>
      <c r="B73" s="74" t="s">
        <v>90</v>
      </c>
      <c r="C73" s="1"/>
      <c r="D73" s="1"/>
      <c r="E73" s="1"/>
      <c r="F73" s="1"/>
      <c r="G73" s="1"/>
      <c r="H73" s="43"/>
      <c r="I73" s="1"/>
      <c r="J73" s="43"/>
      <c r="K73" s="1"/>
      <c r="L73" s="1"/>
      <c r="M73" s="12"/>
      <c r="N73" s="2"/>
      <c r="O73" s="2"/>
      <c r="P73" s="2"/>
      <c r="Q73" s="2"/>
    </row>
    <row r="74">
      <c r="A74" s="9"/>
      <c r="B74" s="44">
        <v>10</v>
      </c>
      <c r="C74" s="45" t="s">
        <v>91</v>
      </c>
      <c r="D74" s="45" t="s">
        <v>3</v>
      </c>
      <c r="E74" s="45" t="s">
        <v>92</v>
      </c>
      <c r="F74" s="45" t="s">
        <v>3</v>
      </c>
      <c r="G74" s="46" t="s">
        <v>93</v>
      </c>
      <c r="H74" s="47">
        <v>16.5</v>
      </c>
      <c r="I74" s="25">
        <f>ROUND(0,2)</f>
        <v>0</v>
      </c>
      <c r="J74" s="48">
        <f>ROUND(I74*H74,2)</f>
        <v>0</v>
      </c>
      <c r="K74" s="49">
        <v>0.20999999999999999</v>
      </c>
      <c r="L74" s="50">
        <f>IF(ISNUMBER(K74),ROUND(J74*(K74+1),2),0)</f>
        <v>0</v>
      </c>
      <c r="M74" s="12"/>
      <c r="N74" s="2"/>
      <c r="O74" s="2"/>
      <c r="P74" s="2"/>
      <c r="Q74" s="33">
        <f>IF(ISNUMBER(K74),IF(H74&gt;0,IF(I74&gt;0,J74,0),0),0)</f>
        <v>0</v>
      </c>
      <c r="R74" s="27">
        <f>IF(ISNUMBER(K74)=FALSE,J74,0)</f>
        <v>0</v>
      </c>
    </row>
    <row r="75">
      <c r="A75" s="9"/>
      <c r="B75" s="51" t="s">
        <v>51</v>
      </c>
      <c r="C75" s="1"/>
      <c r="D75" s="1"/>
      <c r="E75" s="52" t="s">
        <v>94</v>
      </c>
      <c r="F75" s="1"/>
      <c r="G75" s="1"/>
      <c r="H75" s="43"/>
      <c r="I75" s="1"/>
      <c r="J75" s="43"/>
      <c r="K75" s="1"/>
      <c r="L75" s="1"/>
      <c r="M75" s="12"/>
      <c r="N75" s="2"/>
      <c r="O75" s="2"/>
      <c r="P75" s="2"/>
      <c r="Q75" s="2"/>
    </row>
    <row r="76">
      <c r="A76" s="9"/>
      <c r="B76" s="51" t="s">
        <v>53</v>
      </c>
      <c r="C76" s="1"/>
      <c r="D76" s="1"/>
      <c r="E76" s="52" t="s">
        <v>95</v>
      </c>
      <c r="F76" s="1"/>
      <c r="G76" s="1"/>
      <c r="H76" s="43"/>
      <c r="I76" s="1"/>
      <c r="J76" s="43"/>
      <c r="K76" s="1"/>
      <c r="L76" s="1"/>
      <c r="M76" s="12"/>
      <c r="N76" s="2"/>
      <c r="O76" s="2"/>
      <c r="P76" s="2"/>
      <c r="Q76" s="2"/>
    </row>
    <row r="77" thickBot="1">
      <c r="A77" s="9"/>
      <c r="B77" s="53" t="s">
        <v>55</v>
      </c>
      <c r="C77" s="54"/>
      <c r="D77" s="54"/>
      <c r="E77" s="55" t="s">
        <v>96</v>
      </c>
      <c r="F77" s="54"/>
      <c r="G77" s="54"/>
      <c r="H77" s="56"/>
      <c r="I77" s="54"/>
      <c r="J77" s="56"/>
      <c r="K77" s="54"/>
      <c r="L77" s="54"/>
      <c r="M77" s="12"/>
      <c r="N77" s="2"/>
      <c r="O77" s="2"/>
      <c r="P77" s="2"/>
      <c r="Q77" s="2"/>
    </row>
    <row r="78" thickTop="1">
      <c r="A78" s="9"/>
      <c r="B78" s="44">
        <v>11</v>
      </c>
      <c r="C78" s="45" t="s">
        <v>97</v>
      </c>
      <c r="D78" s="45" t="s">
        <v>3</v>
      </c>
      <c r="E78" s="45" t="s">
        <v>98</v>
      </c>
      <c r="F78" s="45" t="s">
        <v>3</v>
      </c>
      <c r="G78" s="46" t="s">
        <v>93</v>
      </c>
      <c r="H78" s="57">
        <v>12.375</v>
      </c>
      <c r="I78" s="58">
        <f>ROUND(0,2)</f>
        <v>0</v>
      </c>
      <c r="J78" s="59">
        <f>ROUND(I78*H78,2)</f>
        <v>0</v>
      </c>
      <c r="K78" s="60">
        <v>0.20999999999999999</v>
      </c>
      <c r="L78" s="61">
        <f>IF(ISNUMBER(K78),ROUND(J78*(K78+1),2),0)</f>
        <v>0</v>
      </c>
      <c r="M78" s="12"/>
      <c r="N78" s="2"/>
      <c r="O78" s="2"/>
      <c r="P78" s="2"/>
      <c r="Q78" s="33">
        <f>IF(ISNUMBER(K78),IF(H78&gt;0,IF(I78&gt;0,J78,0),0),0)</f>
        <v>0</v>
      </c>
      <c r="R78" s="27">
        <f>IF(ISNUMBER(K78)=FALSE,J78,0)</f>
        <v>0</v>
      </c>
    </row>
    <row r="79">
      <c r="A79" s="9"/>
      <c r="B79" s="51" t="s">
        <v>51</v>
      </c>
      <c r="C79" s="1"/>
      <c r="D79" s="1"/>
      <c r="E79" s="52" t="s">
        <v>99</v>
      </c>
      <c r="F79" s="1"/>
      <c r="G79" s="1"/>
      <c r="H79" s="43"/>
      <c r="I79" s="1"/>
      <c r="J79" s="43"/>
      <c r="K79" s="1"/>
      <c r="L79" s="1"/>
      <c r="M79" s="12"/>
      <c r="N79" s="2"/>
      <c r="O79" s="2"/>
      <c r="P79" s="2"/>
      <c r="Q79" s="2"/>
    </row>
    <row r="80">
      <c r="A80" s="9"/>
      <c r="B80" s="51" t="s">
        <v>53</v>
      </c>
      <c r="C80" s="1"/>
      <c r="D80" s="1"/>
      <c r="E80" s="52" t="s">
        <v>100</v>
      </c>
      <c r="F80" s="1"/>
      <c r="G80" s="1"/>
      <c r="H80" s="43"/>
      <c r="I80" s="1"/>
      <c r="J80" s="43"/>
      <c r="K80" s="1"/>
      <c r="L80" s="1"/>
      <c r="M80" s="12"/>
      <c r="N80" s="2"/>
      <c r="O80" s="2"/>
      <c r="P80" s="2"/>
      <c r="Q80" s="2"/>
    </row>
    <row r="81" thickBot="1">
      <c r="A81" s="9"/>
      <c r="B81" s="53" t="s">
        <v>55</v>
      </c>
      <c r="C81" s="54"/>
      <c r="D81" s="54"/>
      <c r="E81" s="55" t="s">
        <v>96</v>
      </c>
      <c r="F81" s="54"/>
      <c r="G81" s="54"/>
      <c r="H81" s="56"/>
      <c r="I81" s="54"/>
      <c r="J81" s="56"/>
      <c r="K81" s="54"/>
      <c r="L81" s="54"/>
      <c r="M81" s="12"/>
      <c r="N81" s="2"/>
      <c r="O81" s="2"/>
      <c r="P81" s="2"/>
      <c r="Q81" s="2"/>
    </row>
    <row r="82" thickTop="1">
      <c r="A82" s="9"/>
      <c r="B82" s="44">
        <v>12</v>
      </c>
      <c r="C82" s="45" t="s">
        <v>101</v>
      </c>
      <c r="D82" s="45" t="s">
        <v>3</v>
      </c>
      <c r="E82" s="45" t="s">
        <v>102</v>
      </c>
      <c r="F82" s="45" t="s">
        <v>3</v>
      </c>
      <c r="G82" s="46" t="s">
        <v>103</v>
      </c>
      <c r="H82" s="57">
        <v>59.5</v>
      </c>
      <c r="I82" s="58">
        <f>ROUND(0,2)</f>
        <v>0</v>
      </c>
      <c r="J82" s="59">
        <f>ROUND(I82*H82,2)</f>
        <v>0</v>
      </c>
      <c r="K82" s="60">
        <v>0.20999999999999999</v>
      </c>
      <c r="L82" s="61">
        <f>IF(ISNUMBER(K82),ROUND(J82*(K82+1),2),0)</f>
        <v>0</v>
      </c>
      <c r="M82" s="12"/>
      <c r="N82" s="2"/>
      <c r="O82" s="2"/>
      <c r="P82" s="2"/>
      <c r="Q82" s="33">
        <f>IF(ISNUMBER(K82),IF(H82&gt;0,IF(I82&gt;0,J82,0),0),0)</f>
        <v>0</v>
      </c>
      <c r="R82" s="27">
        <f>IF(ISNUMBER(K82)=FALSE,J82,0)</f>
        <v>0</v>
      </c>
    </row>
    <row r="83">
      <c r="A83" s="9"/>
      <c r="B83" s="51" t="s">
        <v>51</v>
      </c>
      <c r="C83" s="1"/>
      <c r="D83" s="1"/>
      <c r="E83" s="52" t="s">
        <v>104</v>
      </c>
      <c r="F83" s="1"/>
      <c r="G83" s="1"/>
      <c r="H83" s="43"/>
      <c r="I83" s="1"/>
      <c r="J83" s="43"/>
      <c r="K83" s="1"/>
      <c r="L83" s="1"/>
      <c r="M83" s="12"/>
      <c r="N83" s="2"/>
      <c r="O83" s="2"/>
      <c r="P83" s="2"/>
      <c r="Q83" s="2"/>
    </row>
    <row r="84">
      <c r="A84" s="9"/>
      <c r="B84" s="51" t="s">
        <v>53</v>
      </c>
      <c r="C84" s="1"/>
      <c r="D84" s="1"/>
      <c r="E84" s="52" t="s">
        <v>105</v>
      </c>
      <c r="F84" s="1"/>
      <c r="G84" s="1"/>
      <c r="H84" s="43"/>
      <c r="I84" s="1"/>
      <c r="J84" s="43"/>
      <c r="K84" s="1"/>
      <c r="L84" s="1"/>
      <c r="M84" s="12"/>
      <c r="N84" s="2"/>
      <c r="O84" s="2"/>
      <c r="P84" s="2"/>
      <c r="Q84" s="2"/>
    </row>
    <row r="85" thickBot="1">
      <c r="A85" s="9"/>
      <c r="B85" s="53" t="s">
        <v>55</v>
      </c>
      <c r="C85" s="54"/>
      <c r="D85" s="54"/>
      <c r="E85" s="55" t="s">
        <v>106</v>
      </c>
      <c r="F85" s="54"/>
      <c r="G85" s="54"/>
      <c r="H85" s="56"/>
      <c r="I85" s="54"/>
      <c r="J85" s="56"/>
      <c r="K85" s="54"/>
      <c r="L85" s="54"/>
      <c r="M85" s="12"/>
      <c r="N85" s="2"/>
      <c r="O85" s="2"/>
      <c r="P85" s="2"/>
      <c r="Q85" s="2"/>
    </row>
    <row r="86" thickTop="1">
      <c r="A86" s="9"/>
      <c r="B86" s="44">
        <v>13</v>
      </c>
      <c r="C86" s="45" t="s">
        <v>107</v>
      </c>
      <c r="D86" s="45" t="s">
        <v>3</v>
      </c>
      <c r="E86" s="45" t="s">
        <v>108</v>
      </c>
      <c r="F86" s="45" t="s">
        <v>3</v>
      </c>
      <c r="G86" s="46" t="s">
        <v>93</v>
      </c>
      <c r="H86" s="57">
        <v>3.8999999999999999</v>
      </c>
      <c r="I86" s="58">
        <f>ROUND(0,2)</f>
        <v>0</v>
      </c>
      <c r="J86" s="59">
        <f>ROUND(I86*H86,2)</f>
        <v>0</v>
      </c>
      <c r="K86" s="60">
        <v>0.20999999999999999</v>
      </c>
      <c r="L86" s="61">
        <f>IF(ISNUMBER(K86),ROUND(J86*(K86+1),2),0)</f>
        <v>0</v>
      </c>
      <c r="M86" s="12"/>
      <c r="N86" s="2"/>
      <c r="O86" s="2"/>
      <c r="P86" s="2"/>
      <c r="Q86" s="33">
        <f>IF(ISNUMBER(K86),IF(H86&gt;0,IF(I86&gt;0,J86,0),0),0)</f>
        <v>0</v>
      </c>
      <c r="R86" s="27">
        <f>IF(ISNUMBER(K86)=FALSE,J86,0)</f>
        <v>0</v>
      </c>
    </row>
    <row r="87">
      <c r="A87" s="9"/>
      <c r="B87" s="51" t="s">
        <v>51</v>
      </c>
      <c r="C87" s="1"/>
      <c r="D87" s="1"/>
      <c r="E87" s="52" t="s">
        <v>109</v>
      </c>
      <c r="F87" s="1"/>
      <c r="G87" s="1"/>
      <c r="H87" s="43"/>
      <c r="I87" s="1"/>
      <c r="J87" s="43"/>
      <c r="K87" s="1"/>
      <c r="L87" s="1"/>
      <c r="M87" s="12"/>
      <c r="N87" s="2"/>
      <c r="O87" s="2"/>
      <c r="P87" s="2"/>
      <c r="Q87" s="2"/>
    </row>
    <row r="88">
      <c r="A88" s="9"/>
      <c r="B88" s="51" t="s">
        <v>53</v>
      </c>
      <c r="C88" s="1"/>
      <c r="D88" s="1"/>
      <c r="E88" s="52" t="s">
        <v>110</v>
      </c>
      <c r="F88" s="1"/>
      <c r="G88" s="1"/>
      <c r="H88" s="43"/>
      <c r="I88" s="1"/>
      <c r="J88" s="43"/>
      <c r="K88" s="1"/>
      <c r="L88" s="1"/>
      <c r="M88" s="12"/>
      <c r="N88" s="2"/>
      <c r="O88" s="2"/>
      <c r="P88" s="2"/>
      <c r="Q88" s="2"/>
    </row>
    <row r="89" thickBot="1">
      <c r="A89" s="9"/>
      <c r="B89" s="53" t="s">
        <v>55</v>
      </c>
      <c r="C89" s="54"/>
      <c r="D89" s="54"/>
      <c r="E89" s="55" t="s">
        <v>111</v>
      </c>
      <c r="F89" s="54"/>
      <c r="G89" s="54"/>
      <c r="H89" s="56"/>
      <c r="I89" s="54"/>
      <c r="J89" s="56"/>
      <c r="K89" s="54"/>
      <c r="L89" s="54"/>
      <c r="M89" s="12"/>
      <c r="N89" s="2"/>
      <c r="O89" s="2"/>
      <c r="P89" s="2"/>
      <c r="Q89" s="2"/>
    </row>
    <row r="90" thickTop="1">
      <c r="A90" s="9"/>
      <c r="B90" s="44">
        <v>14</v>
      </c>
      <c r="C90" s="45" t="s">
        <v>112</v>
      </c>
      <c r="D90" s="45" t="s">
        <v>3</v>
      </c>
      <c r="E90" s="45" t="s">
        <v>113</v>
      </c>
      <c r="F90" s="45" t="s">
        <v>3</v>
      </c>
      <c r="G90" s="46" t="s">
        <v>93</v>
      </c>
      <c r="H90" s="57">
        <v>133.30000000000001</v>
      </c>
      <c r="I90" s="58">
        <f>ROUND(0,2)</f>
        <v>0</v>
      </c>
      <c r="J90" s="59">
        <f>ROUND(I90*H90,2)</f>
        <v>0</v>
      </c>
      <c r="K90" s="60">
        <v>0.20999999999999999</v>
      </c>
      <c r="L90" s="61">
        <f>IF(ISNUMBER(K90),ROUND(J90*(K90+1),2),0)</f>
        <v>0</v>
      </c>
      <c r="M90" s="12"/>
      <c r="N90" s="2"/>
      <c r="O90" s="2"/>
      <c r="P90" s="2"/>
      <c r="Q90" s="33">
        <f>IF(ISNUMBER(K90),IF(H90&gt;0,IF(I90&gt;0,J90,0),0),0)</f>
        <v>0</v>
      </c>
      <c r="R90" s="27">
        <f>IF(ISNUMBER(K90)=FALSE,J90,0)</f>
        <v>0</v>
      </c>
    </row>
    <row r="91">
      <c r="A91" s="9"/>
      <c r="B91" s="51" t="s">
        <v>51</v>
      </c>
      <c r="C91" s="1"/>
      <c r="D91" s="1"/>
      <c r="E91" s="52" t="s">
        <v>114</v>
      </c>
      <c r="F91" s="1"/>
      <c r="G91" s="1"/>
      <c r="H91" s="43"/>
      <c r="I91" s="1"/>
      <c r="J91" s="43"/>
      <c r="K91" s="1"/>
      <c r="L91" s="1"/>
      <c r="M91" s="12"/>
      <c r="N91" s="2"/>
      <c r="O91" s="2"/>
      <c r="P91" s="2"/>
      <c r="Q91" s="2"/>
    </row>
    <row r="92">
      <c r="A92" s="9"/>
      <c r="B92" s="51" t="s">
        <v>53</v>
      </c>
      <c r="C92" s="1"/>
      <c r="D92" s="1"/>
      <c r="E92" s="52" t="s">
        <v>115</v>
      </c>
      <c r="F92" s="1"/>
      <c r="G92" s="1"/>
      <c r="H92" s="43"/>
      <c r="I92" s="1"/>
      <c r="J92" s="43"/>
      <c r="K92" s="1"/>
      <c r="L92" s="1"/>
      <c r="M92" s="12"/>
      <c r="N92" s="2"/>
      <c r="O92" s="2"/>
      <c r="P92" s="2"/>
      <c r="Q92" s="2"/>
    </row>
    <row r="93" thickBot="1">
      <c r="A93" s="9"/>
      <c r="B93" s="53" t="s">
        <v>55</v>
      </c>
      <c r="C93" s="54"/>
      <c r="D93" s="54"/>
      <c r="E93" s="55" t="s">
        <v>111</v>
      </c>
      <c r="F93" s="54"/>
      <c r="G93" s="54"/>
      <c r="H93" s="56"/>
      <c r="I93" s="54"/>
      <c r="J93" s="56"/>
      <c r="K93" s="54"/>
      <c r="L93" s="54"/>
      <c r="M93" s="12"/>
      <c r="N93" s="2"/>
      <c r="O93" s="2"/>
      <c r="P93" s="2"/>
      <c r="Q93" s="2"/>
    </row>
    <row r="94" thickTop="1">
      <c r="A94" s="9"/>
      <c r="B94" s="44">
        <v>15</v>
      </c>
      <c r="C94" s="45" t="s">
        <v>116</v>
      </c>
      <c r="D94" s="45" t="s">
        <v>3</v>
      </c>
      <c r="E94" s="45" t="s">
        <v>117</v>
      </c>
      <c r="F94" s="45" t="s">
        <v>3</v>
      </c>
      <c r="G94" s="46" t="s">
        <v>93</v>
      </c>
      <c r="H94" s="57">
        <v>152.02000000000001</v>
      </c>
      <c r="I94" s="58">
        <f>ROUND(0,2)</f>
        <v>0</v>
      </c>
      <c r="J94" s="59">
        <f>ROUND(I94*H94,2)</f>
        <v>0</v>
      </c>
      <c r="K94" s="60">
        <v>0.20999999999999999</v>
      </c>
      <c r="L94" s="61">
        <f>IF(ISNUMBER(K94),ROUND(J94*(K94+1),2),0)</f>
        <v>0</v>
      </c>
      <c r="M94" s="12"/>
      <c r="N94" s="2"/>
      <c r="O94" s="2"/>
      <c r="P94" s="2"/>
      <c r="Q94" s="33">
        <f>IF(ISNUMBER(K94),IF(H94&gt;0,IF(I94&gt;0,J94,0),0),0)</f>
        <v>0</v>
      </c>
      <c r="R94" s="27">
        <f>IF(ISNUMBER(K94)=FALSE,J94,0)</f>
        <v>0</v>
      </c>
    </row>
    <row r="95">
      <c r="A95" s="9"/>
      <c r="B95" s="51" t="s">
        <v>51</v>
      </c>
      <c r="C95" s="1"/>
      <c r="D95" s="1"/>
      <c r="E95" s="52" t="s">
        <v>3</v>
      </c>
      <c r="F95" s="1"/>
      <c r="G95" s="1"/>
      <c r="H95" s="43"/>
      <c r="I95" s="1"/>
      <c r="J95" s="43"/>
      <c r="K95" s="1"/>
      <c r="L95" s="1"/>
      <c r="M95" s="12"/>
      <c r="N95" s="2"/>
      <c r="O95" s="2"/>
      <c r="P95" s="2"/>
      <c r="Q95" s="2"/>
    </row>
    <row r="96">
      <c r="A96" s="9"/>
      <c r="B96" s="51" t="s">
        <v>53</v>
      </c>
      <c r="C96" s="1"/>
      <c r="D96" s="1"/>
      <c r="E96" s="52" t="s">
        <v>118</v>
      </c>
      <c r="F96" s="1"/>
      <c r="G96" s="1"/>
      <c r="H96" s="43"/>
      <c r="I96" s="1"/>
      <c r="J96" s="43"/>
      <c r="K96" s="1"/>
      <c r="L96" s="1"/>
      <c r="M96" s="12"/>
      <c r="N96" s="2"/>
      <c r="O96" s="2"/>
      <c r="P96" s="2"/>
      <c r="Q96" s="2"/>
    </row>
    <row r="97" thickBot="1">
      <c r="A97" s="9"/>
      <c r="B97" s="53" t="s">
        <v>55</v>
      </c>
      <c r="C97" s="54"/>
      <c r="D97" s="54"/>
      <c r="E97" s="55" t="s">
        <v>119</v>
      </c>
      <c r="F97" s="54"/>
      <c r="G97" s="54"/>
      <c r="H97" s="56"/>
      <c r="I97" s="54"/>
      <c r="J97" s="56"/>
      <c r="K97" s="54"/>
      <c r="L97" s="54"/>
      <c r="M97" s="12"/>
      <c r="N97" s="2"/>
      <c r="O97" s="2"/>
      <c r="P97" s="2"/>
      <c r="Q97" s="2"/>
    </row>
    <row r="98" thickTop="1">
      <c r="A98" s="9"/>
      <c r="B98" s="44">
        <v>16</v>
      </c>
      <c r="C98" s="45" t="s">
        <v>120</v>
      </c>
      <c r="D98" s="45" t="s">
        <v>3</v>
      </c>
      <c r="E98" s="45" t="s">
        <v>121</v>
      </c>
      <c r="F98" s="45" t="s">
        <v>3</v>
      </c>
      <c r="G98" s="46" t="s">
        <v>93</v>
      </c>
      <c r="H98" s="57">
        <v>3.8999999999999999</v>
      </c>
      <c r="I98" s="58">
        <f>ROUND(0,2)</f>
        <v>0</v>
      </c>
      <c r="J98" s="59">
        <f>ROUND(I98*H98,2)</f>
        <v>0</v>
      </c>
      <c r="K98" s="60">
        <v>0.20999999999999999</v>
      </c>
      <c r="L98" s="61">
        <f>IF(ISNUMBER(K98),ROUND(J98*(K98+1),2),0)</f>
        <v>0</v>
      </c>
      <c r="M98" s="12"/>
      <c r="N98" s="2"/>
      <c r="O98" s="2"/>
      <c r="P98" s="2"/>
      <c r="Q98" s="33">
        <f>IF(ISNUMBER(K98),IF(H98&gt;0,IF(I98&gt;0,J98,0),0),0)</f>
        <v>0</v>
      </c>
      <c r="R98" s="27">
        <f>IF(ISNUMBER(K98)=FALSE,J98,0)</f>
        <v>0</v>
      </c>
    </row>
    <row r="99">
      <c r="A99" s="9"/>
      <c r="B99" s="51" t="s">
        <v>51</v>
      </c>
      <c r="C99" s="1"/>
      <c r="D99" s="1"/>
      <c r="E99" s="52" t="s">
        <v>122</v>
      </c>
      <c r="F99" s="1"/>
      <c r="G99" s="1"/>
      <c r="H99" s="43"/>
      <c r="I99" s="1"/>
      <c r="J99" s="43"/>
      <c r="K99" s="1"/>
      <c r="L99" s="1"/>
      <c r="M99" s="12"/>
      <c r="N99" s="2"/>
      <c r="O99" s="2"/>
      <c r="P99" s="2"/>
      <c r="Q99" s="2"/>
    </row>
    <row r="100">
      <c r="A100" s="9"/>
      <c r="B100" s="51" t="s">
        <v>53</v>
      </c>
      <c r="C100" s="1"/>
      <c r="D100" s="1"/>
      <c r="E100" s="52" t="s">
        <v>123</v>
      </c>
      <c r="F100" s="1"/>
      <c r="G100" s="1"/>
      <c r="H100" s="43"/>
      <c r="I100" s="1"/>
      <c r="J100" s="43"/>
      <c r="K100" s="1"/>
      <c r="L100" s="1"/>
      <c r="M100" s="12"/>
      <c r="N100" s="2"/>
      <c r="O100" s="2"/>
      <c r="P100" s="2"/>
      <c r="Q100" s="2"/>
    </row>
    <row r="101" thickBot="1">
      <c r="A101" s="9"/>
      <c r="B101" s="53" t="s">
        <v>55</v>
      </c>
      <c r="C101" s="54"/>
      <c r="D101" s="54"/>
      <c r="E101" s="55" t="s">
        <v>124</v>
      </c>
      <c r="F101" s="54"/>
      <c r="G101" s="54"/>
      <c r="H101" s="56"/>
      <c r="I101" s="54"/>
      <c r="J101" s="56"/>
      <c r="K101" s="54"/>
      <c r="L101" s="54"/>
      <c r="M101" s="12"/>
      <c r="N101" s="2"/>
      <c r="O101" s="2"/>
      <c r="P101" s="2"/>
      <c r="Q101" s="2"/>
    </row>
    <row r="102" thickTop="1">
      <c r="A102" s="9"/>
      <c r="B102" s="44">
        <v>17</v>
      </c>
      <c r="C102" s="45" t="s">
        <v>125</v>
      </c>
      <c r="D102" s="45" t="s">
        <v>3</v>
      </c>
      <c r="E102" s="45" t="s">
        <v>126</v>
      </c>
      <c r="F102" s="45" t="s">
        <v>3</v>
      </c>
      <c r="G102" s="46" t="s">
        <v>93</v>
      </c>
      <c r="H102" s="57">
        <v>18.719999999999999</v>
      </c>
      <c r="I102" s="58">
        <f>ROUND(0,2)</f>
        <v>0</v>
      </c>
      <c r="J102" s="59">
        <f>ROUND(I102*H102,2)</f>
        <v>0</v>
      </c>
      <c r="K102" s="60">
        <v>0.20999999999999999</v>
      </c>
      <c r="L102" s="61">
        <f>IF(ISNUMBER(K102),ROUND(J102*(K102+1),2),0)</f>
        <v>0</v>
      </c>
      <c r="M102" s="12"/>
      <c r="N102" s="2"/>
      <c r="O102" s="2"/>
      <c r="P102" s="2"/>
      <c r="Q102" s="3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51" t="s">
        <v>51</v>
      </c>
      <c r="C103" s="1"/>
      <c r="D103" s="1"/>
      <c r="E103" s="52" t="s">
        <v>3</v>
      </c>
      <c r="F103" s="1"/>
      <c r="G103" s="1"/>
      <c r="H103" s="43"/>
      <c r="I103" s="1"/>
      <c r="J103" s="43"/>
      <c r="K103" s="1"/>
      <c r="L103" s="1"/>
      <c r="M103" s="12"/>
      <c r="N103" s="2"/>
      <c r="O103" s="2"/>
      <c r="P103" s="2"/>
      <c r="Q103" s="2"/>
    </row>
    <row r="104">
      <c r="A104" s="9"/>
      <c r="B104" s="51" t="s">
        <v>53</v>
      </c>
      <c r="C104" s="1"/>
      <c r="D104" s="1"/>
      <c r="E104" s="52" t="s">
        <v>127</v>
      </c>
      <c r="F104" s="1"/>
      <c r="G104" s="1"/>
      <c r="H104" s="43"/>
      <c r="I104" s="1"/>
      <c r="J104" s="43"/>
      <c r="K104" s="1"/>
      <c r="L104" s="1"/>
      <c r="M104" s="12"/>
      <c r="N104" s="2"/>
      <c r="O104" s="2"/>
      <c r="P104" s="2"/>
      <c r="Q104" s="2"/>
    </row>
    <row r="105" thickBot="1">
      <c r="A105" s="9"/>
      <c r="B105" s="53" t="s">
        <v>55</v>
      </c>
      <c r="C105" s="54"/>
      <c r="D105" s="54"/>
      <c r="E105" s="55" t="s">
        <v>128</v>
      </c>
      <c r="F105" s="54"/>
      <c r="G105" s="54"/>
      <c r="H105" s="56"/>
      <c r="I105" s="54"/>
      <c r="J105" s="56"/>
      <c r="K105" s="54"/>
      <c r="L105" s="54"/>
      <c r="M105" s="12"/>
      <c r="N105" s="2"/>
      <c r="O105" s="2"/>
      <c r="P105" s="2"/>
      <c r="Q105" s="2"/>
    </row>
    <row r="106" thickTop="1">
      <c r="A106" s="9"/>
      <c r="B106" s="44">
        <v>18</v>
      </c>
      <c r="C106" s="45" t="s">
        <v>129</v>
      </c>
      <c r="D106" s="45" t="s">
        <v>3</v>
      </c>
      <c r="E106" s="45" t="s">
        <v>130</v>
      </c>
      <c r="F106" s="45" t="s">
        <v>3</v>
      </c>
      <c r="G106" s="46" t="s">
        <v>93</v>
      </c>
      <c r="H106" s="57">
        <v>16.899999999999999</v>
      </c>
      <c r="I106" s="58">
        <f>ROUND(0,2)</f>
        <v>0</v>
      </c>
      <c r="J106" s="59">
        <f>ROUND(I106*H106,2)</f>
        <v>0</v>
      </c>
      <c r="K106" s="60">
        <v>0.20999999999999999</v>
      </c>
      <c r="L106" s="61">
        <f>IF(ISNUMBER(K106),ROUND(J106*(K106+1),2),0)</f>
        <v>0</v>
      </c>
      <c r="M106" s="12"/>
      <c r="N106" s="2"/>
      <c r="O106" s="2"/>
      <c r="P106" s="2"/>
      <c r="Q106" s="33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51" t="s">
        <v>51</v>
      </c>
      <c r="C107" s="1"/>
      <c r="D107" s="1"/>
      <c r="E107" s="52" t="s">
        <v>3</v>
      </c>
      <c r="F107" s="1"/>
      <c r="G107" s="1"/>
      <c r="H107" s="43"/>
      <c r="I107" s="1"/>
      <c r="J107" s="43"/>
      <c r="K107" s="1"/>
      <c r="L107" s="1"/>
      <c r="M107" s="12"/>
      <c r="N107" s="2"/>
      <c r="O107" s="2"/>
      <c r="P107" s="2"/>
      <c r="Q107" s="2"/>
    </row>
    <row r="108">
      <c r="A108" s="9"/>
      <c r="B108" s="51" t="s">
        <v>53</v>
      </c>
      <c r="C108" s="1"/>
      <c r="D108" s="1"/>
      <c r="E108" s="52" t="s">
        <v>131</v>
      </c>
      <c r="F108" s="1"/>
      <c r="G108" s="1"/>
      <c r="H108" s="43"/>
      <c r="I108" s="1"/>
      <c r="J108" s="43"/>
      <c r="K108" s="1"/>
      <c r="L108" s="1"/>
      <c r="M108" s="12"/>
      <c r="N108" s="2"/>
      <c r="O108" s="2"/>
      <c r="P108" s="2"/>
      <c r="Q108" s="2"/>
    </row>
    <row r="109" thickBot="1">
      <c r="A109" s="9"/>
      <c r="B109" s="53" t="s">
        <v>55</v>
      </c>
      <c r="C109" s="54"/>
      <c r="D109" s="54"/>
      <c r="E109" s="55" t="s">
        <v>132</v>
      </c>
      <c r="F109" s="54"/>
      <c r="G109" s="54"/>
      <c r="H109" s="56"/>
      <c r="I109" s="54"/>
      <c r="J109" s="56"/>
      <c r="K109" s="54"/>
      <c r="L109" s="54"/>
      <c r="M109" s="12"/>
      <c r="N109" s="2"/>
      <c r="O109" s="2"/>
      <c r="P109" s="2"/>
      <c r="Q109" s="2"/>
    </row>
    <row r="110" thickTop="1">
      <c r="A110" s="9"/>
      <c r="B110" s="44">
        <v>19</v>
      </c>
      <c r="C110" s="45" t="s">
        <v>133</v>
      </c>
      <c r="D110" s="45" t="s">
        <v>3</v>
      </c>
      <c r="E110" s="45" t="s">
        <v>134</v>
      </c>
      <c r="F110" s="45" t="s">
        <v>3</v>
      </c>
      <c r="G110" s="46" t="s">
        <v>135</v>
      </c>
      <c r="H110" s="57">
        <v>82.5</v>
      </c>
      <c r="I110" s="58">
        <f>ROUND(0,2)</f>
        <v>0</v>
      </c>
      <c r="J110" s="59">
        <f>ROUND(I110*H110,2)</f>
        <v>0</v>
      </c>
      <c r="K110" s="60">
        <v>0.20999999999999999</v>
      </c>
      <c r="L110" s="61">
        <f>IF(ISNUMBER(K110),ROUND(J110*(K110+1),2),0)</f>
        <v>0</v>
      </c>
      <c r="M110" s="12"/>
      <c r="N110" s="2"/>
      <c r="O110" s="2"/>
      <c r="P110" s="2"/>
      <c r="Q110" s="33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51" t="s">
        <v>51</v>
      </c>
      <c r="C111" s="1"/>
      <c r="D111" s="1"/>
      <c r="E111" s="52" t="s">
        <v>136</v>
      </c>
      <c r="F111" s="1"/>
      <c r="G111" s="1"/>
      <c r="H111" s="43"/>
      <c r="I111" s="1"/>
      <c r="J111" s="43"/>
      <c r="K111" s="1"/>
      <c r="L111" s="1"/>
      <c r="M111" s="12"/>
      <c r="N111" s="2"/>
      <c r="O111" s="2"/>
      <c r="P111" s="2"/>
      <c r="Q111" s="2"/>
    </row>
    <row r="112">
      <c r="A112" s="9"/>
      <c r="B112" s="51" t="s">
        <v>53</v>
      </c>
      <c r="C112" s="1"/>
      <c r="D112" s="1"/>
      <c r="E112" s="52" t="s">
        <v>137</v>
      </c>
      <c r="F112" s="1"/>
      <c r="G112" s="1"/>
      <c r="H112" s="43"/>
      <c r="I112" s="1"/>
      <c r="J112" s="43"/>
      <c r="K112" s="1"/>
      <c r="L112" s="1"/>
      <c r="M112" s="12"/>
      <c r="N112" s="2"/>
      <c r="O112" s="2"/>
      <c r="P112" s="2"/>
      <c r="Q112" s="2"/>
    </row>
    <row r="113" thickBot="1">
      <c r="A113" s="9"/>
      <c r="B113" s="53" t="s">
        <v>55</v>
      </c>
      <c r="C113" s="54"/>
      <c r="D113" s="54"/>
      <c r="E113" s="55" t="s">
        <v>138</v>
      </c>
      <c r="F113" s="54"/>
      <c r="G113" s="54"/>
      <c r="H113" s="56"/>
      <c r="I113" s="54"/>
      <c r="J113" s="56"/>
      <c r="K113" s="54"/>
      <c r="L113" s="54"/>
      <c r="M113" s="12"/>
      <c r="N113" s="2"/>
      <c r="O113" s="2"/>
      <c r="P113" s="2"/>
      <c r="Q113" s="2"/>
    </row>
    <row r="114" thickTop="1" thickBot="1" ht="25" customHeight="1">
      <c r="A114" s="9"/>
      <c r="B114" s="1"/>
      <c r="C114" s="62">
        <v>1</v>
      </c>
      <c r="D114" s="1"/>
      <c r="E114" s="63" t="s">
        <v>29</v>
      </c>
      <c r="F114" s="1"/>
      <c r="G114" s="64" t="s">
        <v>84</v>
      </c>
      <c r="H114" s="65">
        <f>J74+J78+J82+J86+J90+J94+J98+J102+J106+J110</f>
        <v>0</v>
      </c>
      <c r="I114" s="64" t="s">
        <v>85</v>
      </c>
      <c r="J114" s="66">
        <f>(L114-H114)</f>
        <v>0</v>
      </c>
      <c r="K114" s="64" t="s">
        <v>86</v>
      </c>
      <c r="L114" s="67">
        <f>L74+L78+L82+L86+L90+L94+L98+L102+L106+L110</f>
        <v>0</v>
      </c>
      <c r="M114" s="12"/>
      <c r="N114" s="2"/>
      <c r="O114" s="2"/>
      <c r="P114" s="2"/>
      <c r="Q114" s="33">
        <f>0+Q74+Q78+Q82+Q86+Q90+Q94+Q98+Q102+Q106+Q110</f>
        <v>0</v>
      </c>
      <c r="R114" s="27">
        <f>0+R74+R78+R82+R86+R90+R94+R98+R102+R106+R110</f>
        <v>0</v>
      </c>
      <c r="S114" s="68">
        <f>Q114*(1+J114)+R114</f>
        <v>0</v>
      </c>
    </row>
    <row r="115" thickTop="1" thickBot="1" ht="25" customHeight="1">
      <c r="A115" s="9"/>
      <c r="B115" s="69"/>
      <c r="C115" s="69"/>
      <c r="D115" s="69"/>
      <c r="E115" s="69"/>
      <c r="F115" s="69"/>
      <c r="G115" s="70" t="s">
        <v>87</v>
      </c>
      <c r="H115" s="71">
        <f>J74+J78+J82+J86+J90+J94+J98+J102+J106+J110</f>
        <v>0</v>
      </c>
      <c r="I115" s="70" t="s">
        <v>88</v>
      </c>
      <c r="J115" s="72">
        <f>0+J114</f>
        <v>0</v>
      </c>
      <c r="K115" s="70" t="s">
        <v>89</v>
      </c>
      <c r="L115" s="73">
        <f>L74+L78+L82+L86+L90+L94+L98+L102+L106+L110</f>
        <v>0</v>
      </c>
      <c r="M115" s="12"/>
      <c r="N115" s="2"/>
      <c r="O115" s="2"/>
      <c r="P115" s="2"/>
      <c r="Q115" s="2"/>
    </row>
    <row r="116" ht="40" customHeight="1">
      <c r="A116" s="9"/>
      <c r="B116" s="74" t="s">
        <v>139</v>
      </c>
      <c r="C116" s="1"/>
      <c r="D116" s="1"/>
      <c r="E116" s="1"/>
      <c r="F116" s="1"/>
      <c r="G116" s="1"/>
      <c r="H116" s="43"/>
      <c r="I116" s="1"/>
      <c r="J116" s="43"/>
      <c r="K116" s="1"/>
      <c r="L116" s="1"/>
      <c r="M116" s="12"/>
      <c r="N116" s="2"/>
      <c r="O116" s="2"/>
      <c r="P116" s="2"/>
      <c r="Q116" s="2"/>
    </row>
    <row r="117">
      <c r="A117" s="9"/>
      <c r="B117" s="44">
        <v>20</v>
      </c>
      <c r="C117" s="45" t="s">
        <v>140</v>
      </c>
      <c r="D117" s="45" t="s">
        <v>3</v>
      </c>
      <c r="E117" s="45" t="s">
        <v>141</v>
      </c>
      <c r="F117" s="45" t="s">
        <v>3</v>
      </c>
      <c r="G117" s="46" t="s">
        <v>135</v>
      </c>
      <c r="H117" s="47">
        <v>14</v>
      </c>
      <c r="I117" s="25">
        <f>ROUND(0,2)</f>
        <v>0</v>
      </c>
      <c r="J117" s="48">
        <f>ROUND(I117*H117,2)</f>
        <v>0</v>
      </c>
      <c r="K117" s="49">
        <v>0.20999999999999999</v>
      </c>
      <c r="L117" s="50">
        <f>IF(ISNUMBER(K117),ROUND(J117*(K117+1),2),0)</f>
        <v>0</v>
      </c>
      <c r="M117" s="12"/>
      <c r="N117" s="2"/>
      <c r="O117" s="2"/>
      <c r="P117" s="2"/>
      <c r="Q117" s="33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51" t="s">
        <v>51</v>
      </c>
      <c r="C118" s="1"/>
      <c r="D118" s="1"/>
      <c r="E118" s="52" t="s">
        <v>3</v>
      </c>
      <c r="F118" s="1"/>
      <c r="G118" s="1"/>
      <c r="H118" s="43"/>
      <c r="I118" s="1"/>
      <c r="J118" s="43"/>
      <c r="K118" s="1"/>
      <c r="L118" s="1"/>
      <c r="M118" s="12"/>
      <c r="N118" s="2"/>
      <c r="O118" s="2"/>
      <c r="P118" s="2"/>
      <c r="Q118" s="2"/>
    </row>
    <row r="119">
      <c r="A119" s="9"/>
      <c r="B119" s="51" t="s">
        <v>53</v>
      </c>
      <c r="C119" s="1"/>
      <c r="D119" s="1"/>
      <c r="E119" s="52" t="s">
        <v>142</v>
      </c>
      <c r="F119" s="1"/>
      <c r="G119" s="1"/>
      <c r="H119" s="43"/>
      <c r="I119" s="1"/>
      <c r="J119" s="43"/>
      <c r="K119" s="1"/>
      <c r="L119" s="1"/>
      <c r="M119" s="12"/>
      <c r="N119" s="2"/>
      <c r="O119" s="2"/>
      <c r="P119" s="2"/>
      <c r="Q119" s="2"/>
    </row>
    <row r="120" thickBot="1">
      <c r="A120" s="9"/>
      <c r="B120" s="53" t="s">
        <v>55</v>
      </c>
      <c r="C120" s="54"/>
      <c r="D120" s="54"/>
      <c r="E120" s="55" t="s">
        <v>143</v>
      </c>
      <c r="F120" s="54"/>
      <c r="G120" s="54"/>
      <c r="H120" s="56"/>
      <c r="I120" s="54"/>
      <c r="J120" s="56"/>
      <c r="K120" s="54"/>
      <c r="L120" s="54"/>
      <c r="M120" s="12"/>
      <c r="N120" s="2"/>
      <c r="O120" s="2"/>
      <c r="P120" s="2"/>
      <c r="Q120" s="2"/>
    </row>
    <row r="121" thickTop="1">
      <c r="A121" s="9"/>
      <c r="B121" s="44">
        <v>21</v>
      </c>
      <c r="C121" s="45" t="s">
        <v>144</v>
      </c>
      <c r="D121" s="45" t="s">
        <v>3</v>
      </c>
      <c r="E121" s="45" t="s">
        <v>145</v>
      </c>
      <c r="F121" s="45" t="s">
        <v>3</v>
      </c>
      <c r="G121" s="46" t="s">
        <v>50</v>
      </c>
      <c r="H121" s="57">
        <v>4.9889999999999999</v>
      </c>
      <c r="I121" s="58">
        <f>ROUND(0,2)</f>
        <v>0</v>
      </c>
      <c r="J121" s="59">
        <f>ROUND(I121*H121,2)</f>
        <v>0</v>
      </c>
      <c r="K121" s="60">
        <v>0.20999999999999999</v>
      </c>
      <c r="L121" s="61">
        <f>IF(ISNUMBER(K121),ROUND(J121*(K121+1),2),0)</f>
        <v>0</v>
      </c>
      <c r="M121" s="12"/>
      <c r="N121" s="2"/>
      <c r="O121" s="2"/>
      <c r="P121" s="2"/>
      <c r="Q121" s="33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51" t="s">
        <v>51</v>
      </c>
      <c r="C122" s="1"/>
      <c r="D122" s="1"/>
      <c r="E122" s="52" t="s">
        <v>146</v>
      </c>
      <c r="F122" s="1"/>
      <c r="G122" s="1"/>
      <c r="H122" s="43"/>
      <c r="I122" s="1"/>
      <c r="J122" s="43"/>
      <c r="K122" s="1"/>
      <c r="L122" s="1"/>
      <c r="M122" s="12"/>
      <c r="N122" s="2"/>
      <c r="O122" s="2"/>
      <c r="P122" s="2"/>
      <c r="Q122" s="2"/>
    </row>
    <row r="123">
      <c r="A123" s="9"/>
      <c r="B123" s="51" t="s">
        <v>53</v>
      </c>
      <c r="C123" s="1"/>
      <c r="D123" s="1"/>
      <c r="E123" s="52" t="s">
        <v>147</v>
      </c>
      <c r="F123" s="1"/>
      <c r="G123" s="1"/>
      <c r="H123" s="43"/>
      <c r="I123" s="1"/>
      <c r="J123" s="43"/>
      <c r="K123" s="1"/>
      <c r="L123" s="1"/>
      <c r="M123" s="12"/>
      <c r="N123" s="2"/>
      <c r="O123" s="2"/>
      <c r="P123" s="2"/>
      <c r="Q123" s="2"/>
    </row>
    <row r="124" thickBot="1">
      <c r="A124" s="9"/>
      <c r="B124" s="53" t="s">
        <v>55</v>
      </c>
      <c r="C124" s="54"/>
      <c r="D124" s="54"/>
      <c r="E124" s="55" t="s">
        <v>148</v>
      </c>
      <c r="F124" s="54"/>
      <c r="G124" s="54"/>
      <c r="H124" s="56"/>
      <c r="I124" s="54"/>
      <c r="J124" s="56"/>
      <c r="K124" s="54"/>
      <c r="L124" s="54"/>
      <c r="M124" s="12"/>
      <c r="N124" s="2"/>
      <c r="O124" s="2"/>
      <c r="P124" s="2"/>
      <c r="Q124" s="2"/>
    </row>
    <row r="125" thickTop="1">
      <c r="A125" s="9"/>
      <c r="B125" s="44">
        <v>22</v>
      </c>
      <c r="C125" s="45" t="s">
        <v>149</v>
      </c>
      <c r="D125" s="45" t="s">
        <v>3</v>
      </c>
      <c r="E125" s="45" t="s">
        <v>150</v>
      </c>
      <c r="F125" s="45" t="s">
        <v>3</v>
      </c>
      <c r="G125" s="46" t="s">
        <v>135</v>
      </c>
      <c r="H125" s="57">
        <v>44.799999999999997</v>
      </c>
      <c r="I125" s="58">
        <f>ROUND(0,2)</f>
        <v>0</v>
      </c>
      <c r="J125" s="59">
        <f>ROUND(I125*H125,2)</f>
        <v>0</v>
      </c>
      <c r="K125" s="60">
        <v>0.20999999999999999</v>
      </c>
      <c r="L125" s="61">
        <f>IF(ISNUMBER(K125),ROUND(J125*(K125+1),2),0)</f>
        <v>0</v>
      </c>
      <c r="M125" s="12"/>
      <c r="N125" s="2"/>
      <c r="O125" s="2"/>
      <c r="P125" s="2"/>
      <c r="Q125" s="33">
        <f>IF(ISNUMBER(K125),IF(H125&gt;0,IF(I125&gt;0,J125,0),0),0)</f>
        <v>0</v>
      </c>
      <c r="R125" s="27">
        <f>IF(ISNUMBER(K125)=FALSE,J125,0)</f>
        <v>0</v>
      </c>
    </row>
    <row r="126">
      <c r="A126" s="9"/>
      <c r="B126" s="51" t="s">
        <v>51</v>
      </c>
      <c r="C126" s="1"/>
      <c r="D126" s="1"/>
      <c r="E126" s="52" t="s">
        <v>151</v>
      </c>
      <c r="F126" s="1"/>
      <c r="G126" s="1"/>
      <c r="H126" s="43"/>
      <c r="I126" s="1"/>
      <c r="J126" s="43"/>
      <c r="K126" s="1"/>
      <c r="L126" s="1"/>
      <c r="M126" s="12"/>
      <c r="N126" s="2"/>
      <c r="O126" s="2"/>
      <c r="P126" s="2"/>
      <c r="Q126" s="2"/>
    </row>
    <row r="127">
      <c r="A127" s="9"/>
      <c r="B127" s="51" t="s">
        <v>53</v>
      </c>
      <c r="C127" s="1"/>
      <c r="D127" s="1"/>
      <c r="E127" s="52" t="s">
        <v>152</v>
      </c>
      <c r="F127" s="1"/>
      <c r="G127" s="1"/>
      <c r="H127" s="43"/>
      <c r="I127" s="1"/>
      <c r="J127" s="43"/>
      <c r="K127" s="1"/>
      <c r="L127" s="1"/>
      <c r="M127" s="12"/>
      <c r="N127" s="2"/>
      <c r="O127" s="2"/>
      <c r="P127" s="2"/>
      <c r="Q127" s="2"/>
    </row>
    <row r="128" thickBot="1">
      <c r="A128" s="9"/>
      <c r="B128" s="53" t="s">
        <v>55</v>
      </c>
      <c r="C128" s="54"/>
      <c r="D128" s="54"/>
      <c r="E128" s="55" t="s">
        <v>153</v>
      </c>
      <c r="F128" s="54"/>
      <c r="G128" s="54"/>
      <c r="H128" s="56"/>
      <c r="I128" s="54"/>
      <c r="J128" s="56"/>
      <c r="K128" s="54"/>
      <c r="L128" s="54"/>
      <c r="M128" s="12"/>
      <c r="N128" s="2"/>
      <c r="O128" s="2"/>
      <c r="P128" s="2"/>
      <c r="Q128" s="2"/>
    </row>
    <row r="129" thickTop="1">
      <c r="A129" s="9"/>
      <c r="B129" s="44">
        <v>23</v>
      </c>
      <c r="C129" s="45" t="s">
        <v>154</v>
      </c>
      <c r="D129" s="45" t="s">
        <v>3</v>
      </c>
      <c r="E129" s="45" t="s">
        <v>155</v>
      </c>
      <c r="F129" s="45" t="s">
        <v>3</v>
      </c>
      <c r="G129" s="46" t="s">
        <v>103</v>
      </c>
      <c r="H129" s="57">
        <v>192</v>
      </c>
      <c r="I129" s="58">
        <f>ROUND(0,2)</f>
        <v>0</v>
      </c>
      <c r="J129" s="59">
        <f>ROUND(I129*H129,2)</f>
        <v>0</v>
      </c>
      <c r="K129" s="60">
        <v>0.20999999999999999</v>
      </c>
      <c r="L129" s="61">
        <f>IF(ISNUMBER(K129),ROUND(J129*(K129+1),2),0)</f>
        <v>0</v>
      </c>
      <c r="M129" s="12"/>
      <c r="N129" s="2"/>
      <c r="O129" s="2"/>
      <c r="P129" s="2"/>
      <c r="Q129" s="33">
        <f>IF(ISNUMBER(K129),IF(H129&gt;0,IF(I129&gt;0,J129,0),0),0)</f>
        <v>0</v>
      </c>
      <c r="R129" s="27">
        <f>IF(ISNUMBER(K129)=FALSE,J129,0)</f>
        <v>0</v>
      </c>
    </row>
    <row r="130">
      <c r="A130" s="9"/>
      <c r="B130" s="51" t="s">
        <v>51</v>
      </c>
      <c r="C130" s="1"/>
      <c r="D130" s="1"/>
      <c r="E130" s="52" t="s">
        <v>3</v>
      </c>
      <c r="F130" s="1"/>
      <c r="G130" s="1"/>
      <c r="H130" s="43"/>
      <c r="I130" s="1"/>
      <c r="J130" s="43"/>
      <c r="K130" s="1"/>
      <c r="L130" s="1"/>
      <c r="M130" s="12"/>
      <c r="N130" s="2"/>
      <c r="O130" s="2"/>
      <c r="P130" s="2"/>
      <c r="Q130" s="2"/>
    </row>
    <row r="131">
      <c r="A131" s="9"/>
      <c r="B131" s="51" t="s">
        <v>53</v>
      </c>
      <c r="C131" s="1"/>
      <c r="D131" s="1"/>
      <c r="E131" s="52" t="s">
        <v>156</v>
      </c>
      <c r="F131" s="1"/>
      <c r="G131" s="1"/>
      <c r="H131" s="43"/>
      <c r="I131" s="1"/>
      <c r="J131" s="43"/>
      <c r="K131" s="1"/>
      <c r="L131" s="1"/>
      <c r="M131" s="12"/>
      <c r="N131" s="2"/>
      <c r="O131" s="2"/>
      <c r="P131" s="2"/>
      <c r="Q131" s="2"/>
    </row>
    <row r="132" thickBot="1">
      <c r="A132" s="9"/>
      <c r="B132" s="53" t="s">
        <v>55</v>
      </c>
      <c r="C132" s="54"/>
      <c r="D132" s="54"/>
      <c r="E132" s="55" t="s">
        <v>157</v>
      </c>
      <c r="F132" s="54"/>
      <c r="G132" s="54"/>
      <c r="H132" s="56"/>
      <c r="I132" s="54"/>
      <c r="J132" s="56"/>
      <c r="K132" s="54"/>
      <c r="L132" s="54"/>
      <c r="M132" s="12"/>
      <c r="N132" s="2"/>
      <c r="O132" s="2"/>
      <c r="P132" s="2"/>
      <c r="Q132" s="2"/>
    </row>
    <row r="133" thickTop="1">
      <c r="A133" s="9"/>
      <c r="B133" s="44">
        <v>24</v>
      </c>
      <c r="C133" s="45" t="s">
        <v>158</v>
      </c>
      <c r="D133" s="45" t="s">
        <v>3</v>
      </c>
      <c r="E133" s="45" t="s">
        <v>159</v>
      </c>
      <c r="F133" s="45" t="s">
        <v>3</v>
      </c>
      <c r="G133" s="46" t="s">
        <v>103</v>
      </c>
      <c r="H133" s="57">
        <v>243.59999999999999</v>
      </c>
      <c r="I133" s="58">
        <f>ROUND(0,2)</f>
        <v>0</v>
      </c>
      <c r="J133" s="59">
        <f>ROUND(I133*H133,2)</f>
        <v>0</v>
      </c>
      <c r="K133" s="60">
        <v>0.20999999999999999</v>
      </c>
      <c r="L133" s="61">
        <f>IF(ISNUMBER(K133),ROUND(J133*(K133+1),2),0)</f>
        <v>0</v>
      </c>
      <c r="M133" s="12"/>
      <c r="N133" s="2"/>
      <c r="O133" s="2"/>
      <c r="P133" s="2"/>
      <c r="Q133" s="33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51" t="s">
        <v>51</v>
      </c>
      <c r="C134" s="1"/>
      <c r="D134" s="1"/>
      <c r="E134" s="52" t="s">
        <v>160</v>
      </c>
      <c r="F134" s="1"/>
      <c r="G134" s="1"/>
      <c r="H134" s="43"/>
      <c r="I134" s="1"/>
      <c r="J134" s="43"/>
      <c r="K134" s="1"/>
      <c r="L134" s="1"/>
      <c r="M134" s="12"/>
      <c r="N134" s="2"/>
      <c r="O134" s="2"/>
      <c r="P134" s="2"/>
      <c r="Q134" s="2"/>
    </row>
    <row r="135">
      <c r="A135" s="9"/>
      <c r="B135" s="51" t="s">
        <v>53</v>
      </c>
      <c r="C135" s="1"/>
      <c r="D135" s="1"/>
      <c r="E135" s="52" t="s">
        <v>161</v>
      </c>
      <c r="F135" s="1"/>
      <c r="G135" s="1"/>
      <c r="H135" s="43"/>
      <c r="I135" s="1"/>
      <c r="J135" s="43"/>
      <c r="K135" s="1"/>
      <c r="L135" s="1"/>
      <c r="M135" s="12"/>
      <c r="N135" s="2"/>
      <c r="O135" s="2"/>
      <c r="P135" s="2"/>
      <c r="Q135" s="2"/>
    </row>
    <row r="136" thickBot="1">
      <c r="A136" s="9"/>
      <c r="B136" s="53" t="s">
        <v>55</v>
      </c>
      <c r="C136" s="54"/>
      <c r="D136" s="54"/>
      <c r="E136" s="55" t="s">
        <v>162</v>
      </c>
      <c r="F136" s="54"/>
      <c r="G136" s="54"/>
      <c r="H136" s="56"/>
      <c r="I136" s="54"/>
      <c r="J136" s="56"/>
      <c r="K136" s="54"/>
      <c r="L136" s="54"/>
      <c r="M136" s="12"/>
      <c r="N136" s="2"/>
      <c r="O136" s="2"/>
      <c r="P136" s="2"/>
      <c r="Q136" s="2"/>
    </row>
    <row r="137" thickTop="1">
      <c r="A137" s="9"/>
      <c r="B137" s="44">
        <v>25</v>
      </c>
      <c r="C137" s="45" t="s">
        <v>163</v>
      </c>
      <c r="D137" s="45" t="s">
        <v>3</v>
      </c>
      <c r="E137" s="45" t="s">
        <v>164</v>
      </c>
      <c r="F137" s="45" t="s">
        <v>3</v>
      </c>
      <c r="G137" s="46" t="s">
        <v>103</v>
      </c>
      <c r="H137" s="57">
        <v>130.80000000000001</v>
      </c>
      <c r="I137" s="58">
        <f>ROUND(0,2)</f>
        <v>0</v>
      </c>
      <c r="J137" s="59">
        <f>ROUND(I137*H137,2)</f>
        <v>0</v>
      </c>
      <c r="K137" s="60">
        <v>0.20999999999999999</v>
      </c>
      <c r="L137" s="61">
        <f>IF(ISNUMBER(K137),ROUND(J137*(K137+1),2),0)</f>
        <v>0</v>
      </c>
      <c r="M137" s="12"/>
      <c r="N137" s="2"/>
      <c r="O137" s="2"/>
      <c r="P137" s="2"/>
      <c r="Q137" s="33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1" t="s">
        <v>51</v>
      </c>
      <c r="C138" s="1"/>
      <c r="D138" s="1"/>
      <c r="E138" s="52" t="s">
        <v>160</v>
      </c>
      <c r="F138" s="1"/>
      <c r="G138" s="1"/>
      <c r="H138" s="43"/>
      <c r="I138" s="1"/>
      <c r="J138" s="43"/>
      <c r="K138" s="1"/>
      <c r="L138" s="1"/>
      <c r="M138" s="12"/>
      <c r="N138" s="2"/>
      <c r="O138" s="2"/>
      <c r="P138" s="2"/>
      <c r="Q138" s="2"/>
    </row>
    <row r="139">
      <c r="A139" s="9"/>
      <c r="B139" s="51" t="s">
        <v>53</v>
      </c>
      <c r="C139" s="1"/>
      <c r="D139" s="1"/>
      <c r="E139" s="52" t="s">
        <v>165</v>
      </c>
      <c r="F139" s="1"/>
      <c r="G139" s="1"/>
      <c r="H139" s="43"/>
      <c r="I139" s="1"/>
      <c r="J139" s="43"/>
      <c r="K139" s="1"/>
      <c r="L139" s="1"/>
      <c r="M139" s="12"/>
      <c r="N139" s="2"/>
      <c r="O139" s="2"/>
      <c r="P139" s="2"/>
      <c r="Q139" s="2"/>
    </row>
    <row r="140" thickBot="1">
      <c r="A140" s="9"/>
      <c r="B140" s="53" t="s">
        <v>55</v>
      </c>
      <c r="C140" s="54"/>
      <c r="D140" s="54"/>
      <c r="E140" s="55" t="s">
        <v>162</v>
      </c>
      <c r="F140" s="54"/>
      <c r="G140" s="54"/>
      <c r="H140" s="56"/>
      <c r="I140" s="54"/>
      <c r="J140" s="56"/>
      <c r="K140" s="54"/>
      <c r="L140" s="54"/>
      <c r="M140" s="12"/>
      <c r="N140" s="2"/>
      <c r="O140" s="2"/>
      <c r="P140" s="2"/>
      <c r="Q140" s="2"/>
    </row>
    <row r="141" thickTop="1">
      <c r="A141" s="9"/>
      <c r="B141" s="44">
        <v>26</v>
      </c>
      <c r="C141" s="45" t="s">
        <v>166</v>
      </c>
      <c r="D141" s="45" t="s">
        <v>3</v>
      </c>
      <c r="E141" s="45" t="s">
        <v>167</v>
      </c>
      <c r="F141" s="45" t="s">
        <v>3</v>
      </c>
      <c r="G141" s="46" t="s">
        <v>103</v>
      </c>
      <c r="H141" s="57">
        <v>85</v>
      </c>
      <c r="I141" s="58">
        <f>ROUND(0,2)</f>
        <v>0</v>
      </c>
      <c r="J141" s="59">
        <f>ROUND(I141*H141,2)</f>
        <v>0</v>
      </c>
      <c r="K141" s="60">
        <v>0.20999999999999999</v>
      </c>
      <c r="L141" s="61">
        <f>IF(ISNUMBER(K141),ROUND(J141*(K141+1),2),0)</f>
        <v>0</v>
      </c>
      <c r="M141" s="12"/>
      <c r="N141" s="2"/>
      <c r="O141" s="2"/>
      <c r="P141" s="2"/>
      <c r="Q141" s="33">
        <f>IF(ISNUMBER(K141),IF(H141&gt;0,IF(I141&gt;0,J141,0),0),0)</f>
        <v>0</v>
      </c>
      <c r="R141" s="27">
        <f>IF(ISNUMBER(K141)=FALSE,J141,0)</f>
        <v>0</v>
      </c>
    </row>
    <row r="142">
      <c r="A142" s="9"/>
      <c r="B142" s="51" t="s">
        <v>51</v>
      </c>
      <c r="C142" s="1"/>
      <c r="D142" s="1"/>
      <c r="E142" s="52" t="s">
        <v>168</v>
      </c>
      <c r="F142" s="1"/>
      <c r="G142" s="1"/>
      <c r="H142" s="43"/>
      <c r="I142" s="1"/>
      <c r="J142" s="43"/>
      <c r="K142" s="1"/>
      <c r="L142" s="1"/>
      <c r="M142" s="12"/>
      <c r="N142" s="2"/>
      <c r="O142" s="2"/>
      <c r="P142" s="2"/>
      <c r="Q142" s="2"/>
    </row>
    <row r="143">
      <c r="A143" s="9"/>
      <c r="B143" s="51" t="s">
        <v>53</v>
      </c>
      <c r="C143" s="1"/>
      <c r="D143" s="1"/>
      <c r="E143" s="52" t="s">
        <v>169</v>
      </c>
      <c r="F143" s="1"/>
      <c r="G143" s="1"/>
      <c r="H143" s="43"/>
      <c r="I143" s="1"/>
      <c r="J143" s="43"/>
      <c r="K143" s="1"/>
      <c r="L143" s="1"/>
      <c r="M143" s="12"/>
      <c r="N143" s="2"/>
      <c r="O143" s="2"/>
      <c r="P143" s="2"/>
      <c r="Q143" s="2"/>
    </row>
    <row r="144" thickBot="1">
      <c r="A144" s="9"/>
      <c r="B144" s="53" t="s">
        <v>55</v>
      </c>
      <c r="C144" s="54"/>
      <c r="D144" s="54"/>
      <c r="E144" s="55" t="s">
        <v>170</v>
      </c>
      <c r="F144" s="54"/>
      <c r="G144" s="54"/>
      <c r="H144" s="56"/>
      <c r="I144" s="54"/>
      <c r="J144" s="56"/>
      <c r="K144" s="54"/>
      <c r="L144" s="54"/>
      <c r="M144" s="12"/>
      <c r="N144" s="2"/>
      <c r="O144" s="2"/>
      <c r="P144" s="2"/>
      <c r="Q144" s="2"/>
    </row>
    <row r="145" thickTop="1">
      <c r="A145" s="9"/>
      <c r="B145" s="44">
        <v>27</v>
      </c>
      <c r="C145" s="45" t="s">
        <v>171</v>
      </c>
      <c r="D145" s="45" t="s">
        <v>3</v>
      </c>
      <c r="E145" s="45" t="s">
        <v>172</v>
      </c>
      <c r="F145" s="45" t="s">
        <v>3</v>
      </c>
      <c r="G145" s="46" t="s">
        <v>93</v>
      </c>
      <c r="H145" s="57">
        <v>23.52</v>
      </c>
      <c r="I145" s="58">
        <f>ROUND(0,2)</f>
        <v>0</v>
      </c>
      <c r="J145" s="59">
        <f>ROUND(I145*H145,2)</f>
        <v>0</v>
      </c>
      <c r="K145" s="60">
        <v>0.20999999999999999</v>
      </c>
      <c r="L145" s="61">
        <f>IF(ISNUMBER(K145),ROUND(J145*(K145+1),2),0)</f>
        <v>0</v>
      </c>
      <c r="M145" s="12"/>
      <c r="N145" s="2"/>
      <c r="O145" s="2"/>
      <c r="P145" s="2"/>
      <c r="Q145" s="33">
        <f>IF(ISNUMBER(K145),IF(H145&gt;0,IF(I145&gt;0,J145,0),0),0)</f>
        <v>0</v>
      </c>
      <c r="R145" s="27">
        <f>IF(ISNUMBER(K145)=FALSE,J145,0)</f>
        <v>0</v>
      </c>
    </row>
    <row r="146">
      <c r="A146" s="9"/>
      <c r="B146" s="51" t="s">
        <v>51</v>
      </c>
      <c r="C146" s="1"/>
      <c r="D146" s="1"/>
      <c r="E146" s="52" t="s">
        <v>173</v>
      </c>
      <c r="F146" s="1"/>
      <c r="G146" s="1"/>
      <c r="H146" s="43"/>
      <c r="I146" s="1"/>
      <c r="J146" s="43"/>
      <c r="K146" s="1"/>
      <c r="L146" s="1"/>
      <c r="M146" s="12"/>
      <c r="N146" s="2"/>
      <c r="O146" s="2"/>
      <c r="P146" s="2"/>
      <c r="Q146" s="2"/>
    </row>
    <row r="147">
      <c r="A147" s="9"/>
      <c r="B147" s="51" t="s">
        <v>53</v>
      </c>
      <c r="C147" s="1"/>
      <c r="D147" s="1"/>
      <c r="E147" s="52" t="s">
        <v>174</v>
      </c>
      <c r="F147" s="1"/>
      <c r="G147" s="1"/>
      <c r="H147" s="43"/>
      <c r="I147" s="1"/>
      <c r="J147" s="43"/>
      <c r="K147" s="1"/>
      <c r="L147" s="1"/>
      <c r="M147" s="12"/>
      <c r="N147" s="2"/>
      <c r="O147" s="2"/>
      <c r="P147" s="2"/>
      <c r="Q147" s="2"/>
    </row>
    <row r="148" thickBot="1">
      <c r="A148" s="9"/>
      <c r="B148" s="53" t="s">
        <v>55</v>
      </c>
      <c r="C148" s="54"/>
      <c r="D148" s="54"/>
      <c r="E148" s="55" t="s">
        <v>175</v>
      </c>
      <c r="F148" s="54"/>
      <c r="G148" s="54"/>
      <c r="H148" s="56"/>
      <c r="I148" s="54"/>
      <c r="J148" s="56"/>
      <c r="K148" s="54"/>
      <c r="L148" s="54"/>
      <c r="M148" s="12"/>
      <c r="N148" s="2"/>
      <c r="O148" s="2"/>
      <c r="P148" s="2"/>
      <c r="Q148" s="2"/>
    </row>
    <row r="149" thickTop="1">
      <c r="A149" s="9"/>
      <c r="B149" s="44">
        <v>28</v>
      </c>
      <c r="C149" s="45" t="s">
        <v>176</v>
      </c>
      <c r="D149" s="45" t="s">
        <v>3</v>
      </c>
      <c r="E149" s="45" t="s">
        <v>177</v>
      </c>
      <c r="F149" s="45" t="s">
        <v>3</v>
      </c>
      <c r="G149" s="46" t="s">
        <v>50</v>
      </c>
      <c r="H149" s="57">
        <v>2.3519999999999999</v>
      </c>
      <c r="I149" s="58">
        <f>ROUND(0,2)</f>
        <v>0</v>
      </c>
      <c r="J149" s="59">
        <f>ROUND(I149*H149,2)</f>
        <v>0</v>
      </c>
      <c r="K149" s="60">
        <v>0.20999999999999999</v>
      </c>
      <c r="L149" s="61">
        <f>IF(ISNUMBER(K149),ROUND(J149*(K149+1),2),0)</f>
        <v>0</v>
      </c>
      <c r="M149" s="12"/>
      <c r="N149" s="2"/>
      <c r="O149" s="2"/>
      <c r="P149" s="2"/>
      <c r="Q149" s="33">
        <f>IF(ISNUMBER(K149),IF(H149&gt;0,IF(I149&gt;0,J149,0),0),0)</f>
        <v>0</v>
      </c>
      <c r="R149" s="27">
        <f>IF(ISNUMBER(K149)=FALSE,J149,0)</f>
        <v>0</v>
      </c>
    </row>
    <row r="150">
      <c r="A150" s="9"/>
      <c r="B150" s="51" t="s">
        <v>51</v>
      </c>
      <c r="C150" s="1"/>
      <c r="D150" s="1"/>
      <c r="E150" s="52" t="s">
        <v>178</v>
      </c>
      <c r="F150" s="1"/>
      <c r="G150" s="1"/>
      <c r="H150" s="43"/>
      <c r="I150" s="1"/>
      <c r="J150" s="43"/>
      <c r="K150" s="1"/>
      <c r="L150" s="1"/>
      <c r="M150" s="12"/>
      <c r="N150" s="2"/>
      <c r="O150" s="2"/>
      <c r="P150" s="2"/>
      <c r="Q150" s="2"/>
    </row>
    <row r="151">
      <c r="A151" s="9"/>
      <c r="B151" s="51" t="s">
        <v>53</v>
      </c>
      <c r="C151" s="1"/>
      <c r="D151" s="1"/>
      <c r="E151" s="52" t="s">
        <v>179</v>
      </c>
      <c r="F151" s="1"/>
      <c r="G151" s="1"/>
      <c r="H151" s="43"/>
      <c r="I151" s="1"/>
      <c r="J151" s="43"/>
      <c r="K151" s="1"/>
      <c r="L151" s="1"/>
      <c r="M151" s="12"/>
      <c r="N151" s="2"/>
      <c r="O151" s="2"/>
      <c r="P151" s="2"/>
      <c r="Q151" s="2"/>
    </row>
    <row r="152" thickBot="1">
      <c r="A152" s="9"/>
      <c r="B152" s="53" t="s">
        <v>55</v>
      </c>
      <c r="C152" s="54"/>
      <c r="D152" s="54"/>
      <c r="E152" s="55" t="s">
        <v>180</v>
      </c>
      <c r="F152" s="54"/>
      <c r="G152" s="54"/>
      <c r="H152" s="56"/>
      <c r="I152" s="54"/>
      <c r="J152" s="56"/>
      <c r="K152" s="54"/>
      <c r="L152" s="54"/>
      <c r="M152" s="12"/>
      <c r="N152" s="2"/>
      <c r="O152" s="2"/>
      <c r="P152" s="2"/>
      <c r="Q152" s="2"/>
    </row>
    <row r="153" thickTop="1">
      <c r="A153" s="9"/>
      <c r="B153" s="44">
        <v>29</v>
      </c>
      <c r="C153" s="45" t="s">
        <v>181</v>
      </c>
      <c r="D153" s="45" t="s">
        <v>3</v>
      </c>
      <c r="E153" s="45" t="s">
        <v>182</v>
      </c>
      <c r="F153" s="45" t="s">
        <v>3</v>
      </c>
      <c r="G153" s="46" t="s">
        <v>183</v>
      </c>
      <c r="H153" s="57">
        <v>17</v>
      </c>
      <c r="I153" s="58">
        <f>ROUND(0,2)</f>
        <v>0</v>
      </c>
      <c r="J153" s="59">
        <f>ROUND(I153*H153,2)</f>
        <v>0</v>
      </c>
      <c r="K153" s="60">
        <v>0.20999999999999999</v>
      </c>
      <c r="L153" s="61">
        <f>IF(ISNUMBER(K153),ROUND(J153*(K153+1),2),0)</f>
        <v>0</v>
      </c>
      <c r="M153" s="12"/>
      <c r="N153" s="2"/>
      <c r="O153" s="2"/>
      <c r="P153" s="2"/>
      <c r="Q153" s="33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51" t="s">
        <v>51</v>
      </c>
      <c r="C154" s="1"/>
      <c r="D154" s="1"/>
      <c r="E154" s="52" t="s">
        <v>3</v>
      </c>
      <c r="F154" s="1"/>
      <c r="G154" s="1"/>
      <c r="H154" s="43"/>
      <c r="I154" s="1"/>
      <c r="J154" s="43"/>
      <c r="K154" s="1"/>
      <c r="L154" s="1"/>
      <c r="M154" s="12"/>
      <c r="N154" s="2"/>
      <c r="O154" s="2"/>
      <c r="P154" s="2"/>
      <c r="Q154" s="2"/>
    </row>
    <row r="155">
      <c r="A155" s="9"/>
      <c r="B155" s="51" t="s">
        <v>53</v>
      </c>
      <c r="C155" s="1"/>
      <c r="D155" s="1"/>
      <c r="E155" s="52" t="s">
        <v>184</v>
      </c>
      <c r="F155" s="1"/>
      <c r="G155" s="1"/>
      <c r="H155" s="43"/>
      <c r="I155" s="1"/>
      <c r="J155" s="43"/>
      <c r="K155" s="1"/>
      <c r="L155" s="1"/>
      <c r="M155" s="12"/>
      <c r="N155" s="2"/>
      <c r="O155" s="2"/>
      <c r="P155" s="2"/>
      <c r="Q155" s="2"/>
    </row>
    <row r="156" thickBot="1">
      <c r="A156" s="9"/>
      <c r="B156" s="53" t="s">
        <v>55</v>
      </c>
      <c r="C156" s="54"/>
      <c r="D156" s="54"/>
      <c r="E156" s="55" t="s">
        <v>185</v>
      </c>
      <c r="F156" s="54"/>
      <c r="G156" s="54"/>
      <c r="H156" s="56"/>
      <c r="I156" s="54"/>
      <c r="J156" s="56"/>
      <c r="K156" s="54"/>
      <c r="L156" s="54"/>
      <c r="M156" s="12"/>
      <c r="N156" s="2"/>
      <c r="O156" s="2"/>
      <c r="P156" s="2"/>
      <c r="Q156" s="2"/>
    </row>
    <row r="157" thickTop="1" thickBot="1" ht="25" customHeight="1">
      <c r="A157" s="9"/>
      <c r="B157" s="1"/>
      <c r="C157" s="62">
        <v>2</v>
      </c>
      <c r="D157" s="1"/>
      <c r="E157" s="63" t="s">
        <v>30</v>
      </c>
      <c r="F157" s="1"/>
      <c r="G157" s="64" t="s">
        <v>84</v>
      </c>
      <c r="H157" s="65">
        <f>J117+J121+J125+J129+J133+J137+J141+J145+J149+J153</f>
        <v>0</v>
      </c>
      <c r="I157" s="64" t="s">
        <v>85</v>
      </c>
      <c r="J157" s="66">
        <f>(L157-H157)</f>
        <v>0</v>
      </c>
      <c r="K157" s="64" t="s">
        <v>86</v>
      </c>
      <c r="L157" s="67">
        <f>L117+L121+L125+L129+L133+L137+L141+L145+L149+L153</f>
        <v>0</v>
      </c>
      <c r="M157" s="12"/>
      <c r="N157" s="2"/>
      <c r="O157" s="2"/>
      <c r="P157" s="2"/>
      <c r="Q157" s="33">
        <f>0+Q117+Q121+Q125+Q129+Q133+Q137+Q141+Q145+Q149+Q153</f>
        <v>0</v>
      </c>
      <c r="R157" s="27">
        <f>0+R117+R121+R125+R129+R133+R137+R141+R145+R149+R153</f>
        <v>0</v>
      </c>
      <c r="S157" s="68">
        <f>Q157*(1+J157)+R157</f>
        <v>0</v>
      </c>
    </row>
    <row r="158" thickTop="1" thickBot="1" ht="25" customHeight="1">
      <c r="A158" s="9"/>
      <c r="B158" s="69"/>
      <c r="C158" s="69"/>
      <c r="D158" s="69"/>
      <c r="E158" s="69"/>
      <c r="F158" s="69"/>
      <c r="G158" s="70" t="s">
        <v>87</v>
      </c>
      <c r="H158" s="71">
        <f>J117+J121+J125+J129+J133+J137+J141+J145+J149+J153</f>
        <v>0</v>
      </c>
      <c r="I158" s="70" t="s">
        <v>88</v>
      </c>
      <c r="J158" s="72">
        <f>0+J157</f>
        <v>0</v>
      </c>
      <c r="K158" s="70" t="s">
        <v>89</v>
      </c>
      <c r="L158" s="73">
        <f>L117+L121+L125+L129+L133+L137+L141+L145+L149+L153</f>
        <v>0</v>
      </c>
      <c r="M158" s="12"/>
      <c r="N158" s="2"/>
      <c r="O158" s="2"/>
      <c r="P158" s="2"/>
      <c r="Q158" s="2"/>
    </row>
    <row r="159" ht="40" customHeight="1">
      <c r="A159" s="9"/>
      <c r="B159" s="74" t="s">
        <v>186</v>
      </c>
      <c r="C159" s="1"/>
      <c r="D159" s="1"/>
      <c r="E159" s="1"/>
      <c r="F159" s="1"/>
      <c r="G159" s="1"/>
      <c r="H159" s="43"/>
      <c r="I159" s="1"/>
      <c r="J159" s="43"/>
      <c r="K159" s="1"/>
      <c r="L159" s="1"/>
      <c r="M159" s="12"/>
      <c r="N159" s="2"/>
      <c r="O159" s="2"/>
      <c r="P159" s="2"/>
      <c r="Q159" s="2"/>
    </row>
    <row r="160">
      <c r="A160" s="9"/>
      <c r="B160" s="44">
        <v>30</v>
      </c>
      <c r="C160" s="45" t="s">
        <v>187</v>
      </c>
      <c r="D160" s="45" t="s">
        <v>3</v>
      </c>
      <c r="E160" s="45" t="s">
        <v>188</v>
      </c>
      <c r="F160" s="45" t="s">
        <v>3</v>
      </c>
      <c r="G160" s="46" t="s">
        <v>93</v>
      </c>
      <c r="H160" s="47">
        <v>4.3200000000000003</v>
      </c>
      <c r="I160" s="25">
        <f>ROUND(0,2)</f>
        <v>0</v>
      </c>
      <c r="J160" s="48">
        <f>ROUND(I160*H160,2)</f>
        <v>0</v>
      </c>
      <c r="K160" s="49">
        <v>0.20999999999999999</v>
      </c>
      <c r="L160" s="50">
        <f>IF(ISNUMBER(K160),ROUND(J160*(K160+1),2),0)</f>
        <v>0</v>
      </c>
      <c r="M160" s="12"/>
      <c r="N160" s="2"/>
      <c r="O160" s="2"/>
      <c r="P160" s="2"/>
      <c r="Q160" s="33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51" t="s">
        <v>51</v>
      </c>
      <c r="C161" s="1"/>
      <c r="D161" s="1"/>
      <c r="E161" s="52" t="s">
        <v>189</v>
      </c>
      <c r="F161" s="1"/>
      <c r="G161" s="1"/>
      <c r="H161" s="43"/>
      <c r="I161" s="1"/>
      <c r="J161" s="43"/>
      <c r="K161" s="1"/>
      <c r="L161" s="1"/>
      <c r="M161" s="12"/>
      <c r="N161" s="2"/>
      <c r="O161" s="2"/>
      <c r="P161" s="2"/>
      <c r="Q161" s="2"/>
    </row>
    <row r="162">
      <c r="A162" s="9"/>
      <c r="B162" s="51" t="s">
        <v>53</v>
      </c>
      <c r="C162" s="1"/>
      <c r="D162" s="1"/>
      <c r="E162" s="52" t="s">
        <v>190</v>
      </c>
      <c r="F162" s="1"/>
      <c r="G162" s="1"/>
      <c r="H162" s="43"/>
      <c r="I162" s="1"/>
      <c r="J162" s="43"/>
      <c r="K162" s="1"/>
      <c r="L162" s="1"/>
      <c r="M162" s="12"/>
      <c r="N162" s="2"/>
      <c r="O162" s="2"/>
      <c r="P162" s="2"/>
      <c r="Q162" s="2"/>
    </row>
    <row r="163" thickBot="1">
      <c r="A163" s="9"/>
      <c r="B163" s="53" t="s">
        <v>55</v>
      </c>
      <c r="C163" s="54"/>
      <c r="D163" s="54"/>
      <c r="E163" s="55" t="s">
        <v>191</v>
      </c>
      <c r="F163" s="54"/>
      <c r="G163" s="54"/>
      <c r="H163" s="56"/>
      <c r="I163" s="54"/>
      <c r="J163" s="56"/>
      <c r="K163" s="54"/>
      <c r="L163" s="54"/>
      <c r="M163" s="12"/>
      <c r="N163" s="2"/>
      <c r="O163" s="2"/>
      <c r="P163" s="2"/>
      <c r="Q163" s="2"/>
    </row>
    <row r="164" thickTop="1">
      <c r="A164" s="9"/>
      <c r="B164" s="44">
        <v>31</v>
      </c>
      <c r="C164" s="45" t="s">
        <v>192</v>
      </c>
      <c r="D164" s="45" t="s">
        <v>3</v>
      </c>
      <c r="E164" s="45" t="s">
        <v>193</v>
      </c>
      <c r="F164" s="45" t="s">
        <v>3</v>
      </c>
      <c r="G164" s="46" t="s">
        <v>50</v>
      </c>
      <c r="H164" s="57">
        <v>0.51800000000000002</v>
      </c>
      <c r="I164" s="58">
        <f>ROUND(0,2)</f>
        <v>0</v>
      </c>
      <c r="J164" s="59">
        <f>ROUND(I164*H164,2)</f>
        <v>0</v>
      </c>
      <c r="K164" s="60">
        <v>0.20999999999999999</v>
      </c>
      <c r="L164" s="61">
        <f>IF(ISNUMBER(K164),ROUND(J164*(K164+1),2),0)</f>
        <v>0</v>
      </c>
      <c r="M164" s="12"/>
      <c r="N164" s="2"/>
      <c r="O164" s="2"/>
      <c r="P164" s="2"/>
      <c r="Q164" s="33">
        <f>IF(ISNUMBER(K164),IF(H164&gt;0,IF(I164&gt;0,J164,0),0),0)</f>
        <v>0</v>
      </c>
      <c r="R164" s="27">
        <f>IF(ISNUMBER(K164)=FALSE,J164,0)</f>
        <v>0</v>
      </c>
    </row>
    <row r="165">
      <c r="A165" s="9"/>
      <c r="B165" s="51" t="s">
        <v>51</v>
      </c>
      <c r="C165" s="1"/>
      <c r="D165" s="1"/>
      <c r="E165" s="52" t="s">
        <v>178</v>
      </c>
      <c r="F165" s="1"/>
      <c r="G165" s="1"/>
      <c r="H165" s="43"/>
      <c r="I165" s="1"/>
      <c r="J165" s="43"/>
      <c r="K165" s="1"/>
      <c r="L165" s="1"/>
      <c r="M165" s="12"/>
      <c r="N165" s="2"/>
      <c r="O165" s="2"/>
      <c r="P165" s="2"/>
      <c r="Q165" s="2"/>
    </row>
    <row r="166">
      <c r="A166" s="9"/>
      <c r="B166" s="51" t="s">
        <v>53</v>
      </c>
      <c r="C166" s="1"/>
      <c r="D166" s="1"/>
      <c r="E166" s="52" t="s">
        <v>194</v>
      </c>
      <c r="F166" s="1"/>
      <c r="G166" s="1"/>
      <c r="H166" s="43"/>
      <c r="I166" s="1"/>
      <c r="J166" s="43"/>
      <c r="K166" s="1"/>
      <c r="L166" s="1"/>
      <c r="M166" s="12"/>
      <c r="N166" s="2"/>
      <c r="O166" s="2"/>
      <c r="P166" s="2"/>
      <c r="Q166" s="2"/>
    </row>
    <row r="167" thickBot="1">
      <c r="A167" s="9"/>
      <c r="B167" s="53" t="s">
        <v>55</v>
      </c>
      <c r="C167" s="54"/>
      <c r="D167" s="54"/>
      <c r="E167" s="55" t="s">
        <v>195</v>
      </c>
      <c r="F167" s="54"/>
      <c r="G167" s="54"/>
      <c r="H167" s="56"/>
      <c r="I167" s="54"/>
      <c r="J167" s="56"/>
      <c r="K167" s="54"/>
      <c r="L167" s="54"/>
      <c r="M167" s="12"/>
      <c r="N167" s="2"/>
      <c r="O167" s="2"/>
      <c r="P167" s="2"/>
      <c r="Q167" s="2"/>
    </row>
    <row r="168" thickTop="1">
      <c r="A168" s="9"/>
      <c r="B168" s="44">
        <v>32</v>
      </c>
      <c r="C168" s="45" t="s">
        <v>196</v>
      </c>
      <c r="D168" s="45" t="s">
        <v>3</v>
      </c>
      <c r="E168" s="45" t="s">
        <v>197</v>
      </c>
      <c r="F168" s="45" t="s">
        <v>3</v>
      </c>
      <c r="G168" s="46" t="s">
        <v>93</v>
      </c>
      <c r="H168" s="57">
        <v>2.5</v>
      </c>
      <c r="I168" s="58">
        <f>ROUND(0,2)</f>
        <v>0</v>
      </c>
      <c r="J168" s="59">
        <f>ROUND(I168*H168,2)</f>
        <v>0</v>
      </c>
      <c r="K168" s="60">
        <v>0.20999999999999999</v>
      </c>
      <c r="L168" s="61">
        <f>IF(ISNUMBER(K168),ROUND(J168*(K168+1),2),0)</f>
        <v>0</v>
      </c>
      <c r="M168" s="12"/>
      <c r="N168" s="2"/>
      <c r="O168" s="2"/>
      <c r="P168" s="2"/>
      <c r="Q168" s="33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51" t="s">
        <v>51</v>
      </c>
      <c r="C169" s="1"/>
      <c r="D169" s="1"/>
      <c r="E169" s="52" t="s">
        <v>198</v>
      </c>
      <c r="F169" s="1"/>
      <c r="G169" s="1"/>
      <c r="H169" s="43"/>
      <c r="I169" s="1"/>
      <c r="J169" s="43"/>
      <c r="K169" s="1"/>
      <c r="L169" s="1"/>
      <c r="M169" s="12"/>
      <c r="N169" s="2"/>
      <c r="O169" s="2"/>
      <c r="P169" s="2"/>
      <c r="Q169" s="2"/>
    </row>
    <row r="170">
      <c r="A170" s="9"/>
      <c r="B170" s="51" t="s">
        <v>53</v>
      </c>
      <c r="C170" s="1"/>
      <c r="D170" s="1"/>
      <c r="E170" s="52" t="s">
        <v>199</v>
      </c>
      <c r="F170" s="1"/>
      <c r="G170" s="1"/>
      <c r="H170" s="43"/>
      <c r="I170" s="1"/>
      <c r="J170" s="43"/>
      <c r="K170" s="1"/>
      <c r="L170" s="1"/>
      <c r="M170" s="12"/>
      <c r="N170" s="2"/>
      <c r="O170" s="2"/>
      <c r="P170" s="2"/>
      <c r="Q170" s="2"/>
    </row>
    <row r="171" thickBot="1">
      <c r="A171" s="9"/>
      <c r="B171" s="53" t="s">
        <v>55</v>
      </c>
      <c r="C171" s="54"/>
      <c r="D171" s="54"/>
      <c r="E171" s="55" t="s">
        <v>200</v>
      </c>
      <c r="F171" s="54"/>
      <c r="G171" s="54"/>
      <c r="H171" s="56"/>
      <c r="I171" s="54"/>
      <c r="J171" s="56"/>
      <c r="K171" s="54"/>
      <c r="L171" s="54"/>
      <c r="M171" s="12"/>
      <c r="N171" s="2"/>
      <c r="O171" s="2"/>
      <c r="P171" s="2"/>
      <c r="Q171" s="2"/>
    </row>
    <row r="172" thickTop="1">
      <c r="A172" s="9"/>
      <c r="B172" s="44">
        <v>33</v>
      </c>
      <c r="C172" s="45" t="s">
        <v>201</v>
      </c>
      <c r="D172" s="45" t="s">
        <v>3</v>
      </c>
      <c r="E172" s="45" t="s">
        <v>202</v>
      </c>
      <c r="F172" s="45" t="s">
        <v>3</v>
      </c>
      <c r="G172" s="46" t="s">
        <v>93</v>
      </c>
      <c r="H172" s="57">
        <v>7.2000000000000002</v>
      </c>
      <c r="I172" s="58">
        <f>ROUND(0,2)</f>
        <v>0</v>
      </c>
      <c r="J172" s="59">
        <f>ROUND(I172*H172,2)</f>
        <v>0</v>
      </c>
      <c r="K172" s="60">
        <v>0.20999999999999999</v>
      </c>
      <c r="L172" s="61">
        <f>IF(ISNUMBER(K172),ROUND(J172*(K172+1),2),0)</f>
        <v>0</v>
      </c>
      <c r="M172" s="12"/>
      <c r="N172" s="2"/>
      <c r="O172" s="2"/>
      <c r="P172" s="2"/>
      <c r="Q172" s="33">
        <f>IF(ISNUMBER(K172),IF(H172&gt;0,IF(I172&gt;0,J172,0),0),0)</f>
        <v>0</v>
      </c>
      <c r="R172" s="27">
        <f>IF(ISNUMBER(K172)=FALSE,J172,0)</f>
        <v>0</v>
      </c>
    </row>
    <row r="173">
      <c r="A173" s="9"/>
      <c r="B173" s="51" t="s">
        <v>51</v>
      </c>
      <c r="C173" s="1"/>
      <c r="D173" s="1"/>
      <c r="E173" s="52" t="s">
        <v>189</v>
      </c>
      <c r="F173" s="1"/>
      <c r="G173" s="1"/>
      <c r="H173" s="43"/>
      <c r="I173" s="1"/>
      <c r="J173" s="43"/>
      <c r="K173" s="1"/>
      <c r="L173" s="1"/>
      <c r="M173" s="12"/>
      <c r="N173" s="2"/>
      <c r="O173" s="2"/>
      <c r="P173" s="2"/>
      <c r="Q173" s="2"/>
    </row>
    <row r="174">
      <c r="A174" s="9"/>
      <c r="B174" s="51" t="s">
        <v>53</v>
      </c>
      <c r="C174" s="1"/>
      <c r="D174" s="1"/>
      <c r="E174" s="52" t="s">
        <v>203</v>
      </c>
      <c r="F174" s="1"/>
      <c r="G174" s="1"/>
      <c r="H174" s="43"/>
      <c r="I174" s="1"/>
      <c r="J174" s="43"/>
      <c r="K174" s="1"/>
      <c r="L174" s="1"/>
      <c r="M174" s="12"/>
      <c r="N174" s="2"/>
      <c r="O174" s="2"/>
      <c r="P174" s="2"/>
      <c r="Q174" s="2"/>
    </row>
    <row r="175" thickBot="1">
      <c r="A175" s="9"/>
      <c r="B175" s="53" t="s">
        <v>55</v>
      </c>
      <c r="C175" s="54"/>
      <c r="D175" s="54"/>
      <c r="E175" s="55" t="s">
        <v>204</v>
      </c>
      <c r="F175" s="54"/>
      <c r="G175" s="54"/>
      <c r="H175" s="56"/>
      <c r="I175" s="54"/>
      <c r="J175" s="56"/>
      <c r="K175" s="54"/>
      <c r="L175" s="54"/>
      <c r="M175" s="12"/>
      <c r="N175" s="2"/>
      <c r="O175" s="2"/>
      <c r="P175" s="2"/>
      <c r="Q175" s="2"/>
    </row>
    <row r="176" thickTop="1">
      <c r="A176" s="9"/>
      <c r="B176" s="44">
        <v>34</v>
      </c>
      <c r="C176" s="45" t="s">
        <v>205</v>
      </c>
      <c r="D176" s="45" t="s">
        <v>3</v>
      </c>
      <c r="E176" s="45" t="s">
        <v>206</v>
      </c>
      <c r="F176" s="45" t="s">
        <v>3</v>
      </c>
      <c r="G176" s="46" t="s">
        <v>50</v>
      </c>
      <c r="H176" s="57">
        <v>0.71999999999999997</v>
      </c>
      <c r="I176" s="58">
        <f>ROUND(0,2)</f>
        <v>0</v>
      </c>
      <c r="J176" s="59">
        <f>ROUND(I176*H176,2)</f>
        <v>0</v>
      </c>
      <c r="K176" s="60">
        <v>0.20999999999999999</v>
      </c>
      <c r="L176" s="61">
        <f>IF(ISNUMBER(K176),ROUND(J176*(K176+1),2),0)</f>
        <v>0</v>
      </c>
      <c r="M176" s="12"/>
      <c r="N176" s="2"/>
      <c r="O176" s="2"/>
      <c r="P176" s="2"/>
      <c r="Q176" s="33">
        <f>IF(ISNUMBER(K176),IF(H176&gt;0,IF(I176&gt;0,J176,0),0),0)</f>
        <v>0</v>
      </c>
      <c r="R176" s="27">
        <f>IF(ISNUMBER(K176)=FALSE,J176,0)</f>
        <v>0</v>
      </c>
    </row>
    <row r="177">
      <c r="A177" s="9"/>
      <c r="B177" s="51" t="s">
        <v>51</v>
      </c>
      <c r="C177" s="1"/>
      <c r="D177" s="1"/>
      <c r="E177" s="52" t="s">
        <v>178</v>
      </c>
      <c r="F177" s="1"/>
      <c r="G177" s="1"/>
      <c r="H177" s="43"/>
      <c r="I177" s="1"/>
      <c r="J177" s="43"/>
      <c r="K177" s="1"/>
      <c r="L177" s="1"/>
      <c r="M177" s="12"/>
      <c r="N177" s="2"/>
      <c r="O177" s="2"/>
      <c r="P177" s="2"/>
      <c r="Q177" s="2"/>
    </row>
    <row r="178">
      <c r="A178" s="9"/>
      <c r="B178" s="51" t="s">
        <v>53</v>
      </c>
      <c r="C178" s="1"/>
      <c r="D178" s="1"/>
      <c r="E178" s="52" t="s">
        <v>207</v>
      </c>
      <c r="F178" s="1"/>
      <c r="G178" s="1"/>
      <c r="H178" s="43"/>
      <c r="I178" s="1"/>
      <c r="J178" s="43"/>
      <c r="K178" s="1"/>
      <c r="L178" s="1"/>
      <c r="M178" s="12"/>
      <c r="N178" s="2"/>
      <c r="O178" s="2"/>
      <c r="P178" s="2"/>
      <c r="Q178" s="2"/>
    </row>
    <row r="179" thickBot="1">
      <c r="A179" s="9"/>
      <c r="B179" s="53" t="s">
        <v>55</v>
      </c>
      <c r="C179" s="54"/>
      <c r="D179" s="54"/>
      <c r="E179" s="55" t="s">
        <v>180</v>
      </c>
      <c r="F179" s="54"/>
      <c r="G179" s="54"/>
      <c r="H179" s="56"/>
      <c r="I179" s="54"/>
      <c r="J179" s="56"/>
      <c r="K179" s="54"/>
      <c r="L179" s="54"/>
      <c r="M179" s="12"/>
      <c r="N179" s="2"/>
      <c r="O179" s="2"/>
      <c r="P179" s="2"/>
      <c r="Q179" s="2"/>
    </row>
    <row r="180" thickTop="1" thickBot="1" ht="25" customHeight="1">
      <c r="A180" s="9"/>
      <c r="B180" s="1"/>
      <c r="C180" s="62">
        <v>3</v>
      </c>
      <c r="D180" s="1"/>
      <c r="E180" s="63" t="s">
        <v>31</v>
      </c>
      <c r="F180" s="1"/>
      <c r="G180" s="64" t="s">
        <v>84</v>
      </c>
      <c r="H180" s="65">
        <f>J160+J164+J168+J172+J176</f>
        <v>0</v>
      </c>
      <c r="I180" s="64" t="s">
        <v>85</v>
      </c>
      <c r="J180" s="66">
        <f>(L180-H180)</f>
        <v>0</v>
      </c>
      <c r="K180" s="64" t="s">
        <v>86</v>
      </c>
      <c r="L180" s="67">
        <f>L160+L164+L168+L172+L176</f>
        <v>0</v>
      </c>
      <c r="M180" s="12"/>
      <c r="N180" s="2"/>
      <c r="O180" s="2"/>
      <c r="P180" s="2"/>
      <c r="Q180" s="33">
        <f>0+Q160+Q164+Q168+Q172+Q176</f>
        <v>0</v>
      </c>
      <c r="R180" s="27">
        <f>0+R160+R164+R168+R172+R176</f>
        <v>0</v>
      </c>
      <c r="S180" s="68">
        <f>Q180*(1+J180)+R180</f>
        <v>0</v>
      </c>
    </row>
    <row r="181" thickTop="1" thickBot="1" ht="25" customHeight="1">
      <c r="A181" s="9"/>
      <c r="B181" s="69"/>
      <c r="C181" s="69"/>
      <c r="D181" s="69"/>
      <c r="E181" s="69"/>
      <c r="F181" s="69"/>
      <c r="G181" s="70" t="s">
        <v>87</v>
      </c>
      <c r="H181" s="71">
        <f>J160+J164+J168+J172+J176</f>
        <v>0</v>
      </c>
      <c r="I181" s="70" t="s">
        <v>88</v>
      </c>
      <c r="J181" s="72">
        <f>0+J180</f>
        <v>0</v>
      </c>
      <c r="K181" s="70" t="s">
        <v>89</v>
      </c>
      <c r="L181" s="73">
        <f>L160+L164+L168+L172+L176</f>
        <v>0</v>
      </c>
      <c r="M181" s="12"/>
      <c r="N181" s="2"/>
      <c r="O181" s="2"/>
      <c r="P181" s="2"/>
      <c r="Q181" s="2"/>
    </row>
    <row r="182" ht="40" customHeight="1">
      <c r="A182" s="9"/>
      <c r="B182" s="74" t="s">
        <v>208</v>
      </c>
      <c r="C182" s="1"/>
      <c r="D182" s="1"/>
      <c r="E182" s="1"/>
      <c r="F182" s="1"/>
      <c r="G182" s="1"/>
      <c r="H182" s="43"/>
      <c r="I182" s="1"/>
      <c r="J182" s="43"/>
      <c r="K182" s="1"/>
      <c r="L182" s="1"/>
      <c r="M182" s="12"/>
      <c r="N182" s="2"/>
      <c r="O182" s="2"/>
      <c r="P182" s="2"/>
      <c r="Q182" s="2"/>
    </row>
    <row r="183">
      <c r="A183" s="9"/>
      <c r="B183" s="44">
        <v>35</v>
      </c>
      <c r="C183" s="45" t="s">
        <v>209</v>
      </c>
      <c r="D183" s="45" t="s">
        <v>3</v>
      </c>
      <c r="E183" s="45" t="s">
        <v>210</v>
      </c>
      <c r="F183" s="45" t="s">
        <v>3</v>
      </c>
      <c r="G183" s="46" t="s">
        <v>93</v>
      </c>
      <c r="H183" s="47">
        <v>11.162000000000001</v>
      </c>
      <c r="I183" s="25">
        <f>ROUND(0,2)</f>
        <v>0</v>
      </c>
      <c r="J183" s="48">
        <f>ROUND(I183*H183,2)</f>
        <v>0</v>
      </c>
      <c r="K183" s="49">
        <v>0.20999999999999999</v>
      </c>
      <c r="L183" s="50">
        <f>IF(ISNUMBER(K183),ROUND(J183*(K183+1),2),0)</f>
        <v>0</v>
      </c>
      <c r="M183" s="12"/>
      <c r="N183" s="2"/>
      <c r="O183" s="2"/>
      <c r="P183" s="2"/>
      <c r="Q183" s="33">
        <f>IF(ISNUMBER(K183),IF(H183&gt;0,IF(I183&gt;0,J183,0),0),0)</f>
        <v>0</v>
      </c>
      <c r="R183" s="27">
        <f>IF(ISNUMBER(K183)=FALSE,J183,0)</f>
        <v>0</v>
      </c>
    </row>
    <row r="184">
      <c r="A184" s="9"/>
      <c r="B184" s="51" t="s">
        <v>51</v>
      </c>
      <c r="C184" s="1"/>
      <c r="D184" s="1"/>
      <c r="E184" s="52" t="s">
        <v>211</v>
      </c>
      <c r="F184" s="1"/>
      <c r="G184" s="1"/>
      <c r="H184" s="43"/>
      <c r="I184" s="1"/>
      <c r="J184" s="43"/>
      <c r="K184" s="1"/>
      <c r="L184" s="1"/>
      <c r="M184" s="12"/>
      <c r="N184" s="2"/>
      <c r="O184" s="2"/>
      <c r="P184" s="2"/>
      <c r="Q184" s="2"/>
    </row>
    <row r="185">
      <c r="A185" s="9"/>
      <c r="B185" s="51" t="s">
        <v>53</v>
      </c>
      <c r="C185" s="1"/>
      <c r="D185" s="1"/>
      <c r="E185" s="52" t="s">
        <v>212</v>
      </c>
      <c r="F185" s="1"/>
      <c r="G185" s="1"/>
      <c r="H185" s="43"/>
      <c r="I185" s="1"/>
      <c r="J185" s="43"/>
      <c r="K185" s="1"/>
      <c r="L185" s="1"/>
      <c r="M185" s="12"/>
      <c r="N185" s="2"/>
      <c r="O185" s="2"/>
      <c r="P185" s="2"/>
      <c r="Q185" s="2"/>
    </row>
    <row r="186" thickBot="1">
      <c r="A186" s="9"/>
      <c r="B186" s="53" t="s">
        <v>55</v>
      </c>
      <c r="C186" s="54"/>
      <c r="D186" s="54"/>
      <c r="E186" s="55" t="s">
        <v>204</v>
      </c>
      <c r="F186" s="54"/>
      <c r="G186" s="54"/>
      <c r="H186" s="56"/>
      <c r="I186" s="54"/>
      <c r="J186" s="56"/>
      <c r="K186" s="54"/>
      <c r="L186" s="54"/>
      <c r="M186" s="12"/>
      <c r="N186" s="2"/>
      <c r="O186" s="2"/>
      <c r="P186" s="2"/>
      <c r="Q186" s="2"/>
    </row>
    <row r="187" thickTop="1" thickBot="1" ht="25" customHeight="1">
      <c r="A187" s="9"/>
      <c r="B187" s="1"/>
      <c r="C187" s="62">
        <v>4</v>
      </c>
      <c r="D187" s="1"/>
      <c r="E187" s="63" t="s">
        <v>32</v>
      </c>
      <c r="F187" s="1"/>
      <c r="G187" s="64" t="s">
        <v>84</v>
      </c>
      <c r="H187" s="65">
        <f>0+J183</f>
        <v>0</v>
      </c>
      <c r="I187" s="64" t="s">
        <v>85</v>
      </c>
      <c r="J187" s="66">
        <f>(L187-H187)</f>
        <v>0</v>
      </c>
      <c r="K187" s="64" t="s">
        <v>86</v>
      </c>
      <c r="L187" s="67">
        <f>0+L183</f>
        <v>0</v>
      </c>
      <c r="M187" s="12"/>
      <c r="N187" s="2"/>
      <c r="O187" s="2"/>
      <c r="P187" s="2"/>
      <c r="Q187" s="33">
        <f>0+Q183</f>
        <v>0</v>
      </c>
      <c r="R187" s="27">
        <f>0+R183</f>
        <v>0</v>
      </c>
      <c r="S187" s="68">
        <f>Q187*(1+J187)+R187</f>
        <v>0</v>
      </c>
    </row>
    <row r="188" thickTop="1" thickBot="1" ht="25" customHeight="1">
      <c r="A188" s="9"/>
      <c r="B188" s="69"/>
      <c r="C188" s="69"/>
      <c r="D188" s="69"/>
      <c r="E188" s="69"/>
      <c r="F188" s="69"/>
      <c r="G188" s="70" t="s">
        <v>87</v>
      </c>
      <c r="H188" s="71">
        <f>0+J183</f>
        <v>0</v>
      </c>
      <c r="I188" s="70" t="s">
        <v>88</v>
      </c>
      <c r="J188" s="72">
        <f>0+J187</f>
        <v>0</v>
      </c>
      <c r="K188" s="70" t="s">
        <v>89</v>
      </c>
      <c r="L188" s="73">
        <f>0+L183</f>
        <v>0</v>
      </c>
      <c r="M188" s="12"/>
      <c r="N188" s="2"/>
      <c r="O188" s="2"/>
      <c r="P188" s="2"/>
      <c r="Q188" s="2"/>
    </row>
    <row r="189" ht="40" customHeight="1">
      <c r="A189" s="9"/>
      <c r="B189" s="74" t="s">
        <v>213</v>
      </c>
      <c r="C189" s="1"/>
      <c r="D189" s="1"/>
      <c r="E189" s="1"/>
      <c r="F189" s="1"/>
      <c r="G189" s="1"/>
      <c r="H189" s="43"/>
      <c r="I189" s="1"/>
      <c r="J189" s="43"/>
      <c r="K189" s="1"/>
      <c r="L189" s="1"/>
      <c r="M189" s="12"/>
      <c r="N189" s="2"/>
      <c r="O189" s="2"/>
      <c r="P189" s="2"/>
      <c r="Q189" s="2"/>
    </row>
    <row r="190">
      <c r="A190" s="9"/>
      <c r="B190" s="44">
        <v>36</v>
      </c>
      <c r="C190" s="45" t="s">
        <v>214</v>
      </c>
      <c r="D190" s="45" t="s">
        <v>3</v>
      </c>
      <c r="E190" s="45" t="s">
        <v>215</v>
      </c>
      <c r="F190" s="45" t="s">
        <v>3</v>
      </c>
      <c r="G190" s="46" t="s">
        <v>135</v>
      </c>
      <c r="H190" s="47">
        <v>82.5</v>
      </c>
      <c r="I190" s="25">
        <f>ROUND(0,2)</f>
        <v>0</v>
      </c>
      <c r="J190" s="48">
        <f>ROUND(I190*H190,2)</f>
        <v>0</v>
      </c>
      <c r="K190" s="49">
        <v>0.20999999999999999</v>
      </c>
      <c r="L190" s="50">
        <f>IF(ISNUMBER(K190),ROUND(J190*(K190+1),2),0)</f>
        <v>0</v>
      </c>
      <c r="M190" s="12"/>
      <c r="N190" s="2"/>
      <c r="O190" s="2"/>
      <c r="P190" s="2"/>
      <c r="Q190" s="33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51" t="s">
        <v>51</v>
      </c>
      <c r="C191" s="1"/>
      <c r="D191" s="1"/>
      <c r="E191" s="52" t="s">
        <v>216</v>
      </c>
      <c r="F191" s="1"/>
      <c r="G191" s="1"/>
      <c r="H191" s="43"/>
      <c r="I191" s="1"/>
      <c r="J191" s="43"/>
      <c r="K191" s="1"/>
      <c r="L191" s="1"/>
      <c r="M191" s="12"/>
      <c r="N191" s="2"/>
      <c r="O191" s="2"/>
      <c r="P191" s="2"/>
      <c r="Q191" s="2"/>
    </row>
    <row r="192">
      <c r="A192" s="9"/>
      <c r="B192" s="51" t="s">
        <v>53</v>
      </c>
      <c r="C192" s="1"/>
      <c r="D192" s="1"/>
      <c r="E192" s="52" t="s">
        <v>137</v>
      </c>
      <c r="F192" s="1"/>
      <c r="G192" s="1"/>
      <c r="H192" s="43"/>
      <c r="I192" s="1"/>
      <c r="J192" s="43"/>
      <c r="K192" s="1"/>
      <c r="L192" s="1"/>
      <c r="M192" s="12"/>
      <c r="N192" s="2"/>
      <c r="O192" s="2"/>
      <c r="P192" s="2"/>
      <c r="Q192" s="2"/>
    </row>
    <row r="193" thickBot="1">
      <c r="A193" s="9"/>
      <c r="B193" s="53" t="s">
        <v>55</v>
      </c>
      <c r="C193" s="54"/>
      <c r="D193" s="54"/>
      <c r="E193" s="55" t="s">
        <v>217</v>
      </c>
      <c r="F193" s="54"/>
      <c r="G193" s="54"/>
      <c r="H193" s="56"/>
      <c r="I193" s="54"/>
      <c r="J193" s="56"/>
      <c r="K193" s="54"/>
      <c r="L193" s="54"/>
      <c r="M193" s="12"/>
      <c r="N193" s="2"/>
      <c r="O193" s="2"/>
      <c r="P193" s="2"/>
      <c r="Q193" s="2"/>
    </row>
    <row r="194" thickTop="1">
      <c r="A194" s="9"/>
      <c r="B194" s="44">
        <v>37</v>
      </c>
      <c r="C194" s="45" t="s">
        <v>218</v>
      </c>
      <c r="D194" s="45" t="s">
        <v>3</v>
      </c>
      <c r="E194" s="45" t="s">
        <v>219</v>
      </c>
      <c r="F194" s="45" t="s">
        <v>3</v>
      </c>
      <c r="G194" s="46" t="s">
        <v>135</v>
      </c>
      <c r="H194" s="57">
        <v>82.5</v>
      </c>
      <c r="I194" s="58">
        <f>ROUND(0,2)</f>
        <v>0</v>
      </c>
      <c r="J194" s="59">
        <f>ROUND(I194*H194,2)</f>
        <v>0</v>
      </c>
      <c r="K194" s="60">
        <v>0.20999999999999999</v>
      </c>
      <c r="L194" s="61">
        <f>IF(ISNUMBER(K194),ROUND(J194*(K194+1),2),0)</f>
        <v>0</v>
      </c>
      <c r="M194" s="12"/>
      <c r="N194" s="2"/>
      <c r="O194" s="2"/>
      <c r="P194" s="2"/>
      <c r="Q194" s="33">
        <f>IF(ISNUMBER(K194),IF(H194&gt;0,IF(I194&gt;0,J194,0),0),0)</f>
        <v>0</v>
      </c>
      <c r="R194" s="27">
        <f>IF(ISNUMBER(K194)=FALSE,J194,0)</f>
        <v>0</v>
      </c>
    </row>
    <row r="195">
      <c r="A195" s="9"/>
      <c r="B195" s="51" t="s">
        <v>51</v>
      </c>
      <c r="C195" s="1"/>
      <c r="D195" s="1"/>
      <c r="E195" s="52" t="s">
        <v>220</v>
      </c>
      <c r="F195" s="1"/>
      <c r="G195" s="1"/>
      <c r="H195" s="43"/>
      <c r="I195" s="1"/>
      <c r="J195" s="43"/>
      <c r="K195" s="1"/>
      <c r="L195" s="1"/>
      <c r="M195" s="12"/>
      <c r="N195" s="2"/>
      <c r="O195" s="2"/>
      <c r="P195" s="2"/>
      <c r="Q195" s="2"/>
    </row>
    <row r="196">
      <c r="A196" s="9"/>
      <c r="B196" s="51" t="s">
        <v>53</v>
      </c>
      <c r="C196" s="1"/>
      <c r="D196" s="1"/>
      <c r="E196" s="52" t="s">
        <v>137</v>
      </c>
      <c r="F196" s="1"/>
      <c r="G196" s="1"/>
      <c r="H196" s="43"/>
      <c r="I196" s="1"/>
      <c r="J196" s="43"/>
      <c r="K196" s="1"/>
      <c r="L196" s="1"/>
      <c r="M196" s="12"/>
      <c r="N196" s="2"/>
      <c r="O196" s="2"/>
      <c r="P196" s="2"/>
      <c r="Q196" s="2"/>
    </row>
    <row r="197" thickBot="1">
      <c r="A197" s="9"/>
      <c r="B197" s="53" t="s">
        <v>55</v>
      </c>
      <c r="C197" s="54"/>
      <c r="D197" s="54"/>
      <c r="E197" s="55" t="s">
        <v>217</v>
      </c>
      <c r="F197" s="54"/>
      <c r="G197" s="54"/>
      <c r="H197" s="56"/>
      <c r="I197" s="54"/>
      <c r="J197" s="56"/>
      <c r="K197" s="54"/>
      <c r="L197" s="54"/>
      <c r="M197" s="12"/>
      <c r="N197" s="2"/>
      <c r="O197" s="2"/>
      <c r="P197" s="2"/>
      <c r="Q197" s="2"/>
    </row>
    <row r="198" thickTop="1">
      <c r="A198" s="9"/>
      <c r="B198" s="44">
        <v>38</v>
      </c>
      <c r="C198" s="45" t="s">
        <v>221</v>
      </c>
      <c r="D198" s="45" t="s">
        <v>3</v>
      </c>
      <c r="E198" s="45" t="s">
        <v>222</v>
      </c>
      <c r="F198" s="45" t="s">
        <v>3</v>
      </c>
      <c r="G198" s="46" t="s">
        <v>135</v>
      </c>
      <c r="H198" s="57">
        <v>82.5</v>
      </c>
      <c r="I198" s="58">
        <f>ROUND(0,2)</f>
        <v>0</v>
      </c>
      <c r="J198" s="59">
        <f>ROUND(I198*H198,2)</f>
        <v>0</v>
      </c>
      <c r="K198" s="60">
        <v>0.20999999999999999</v>
      </c>
      <c r="L198" s="61">
        <f>IF(ISNUMBER(K198),ROUND(J198*(K198+1),2),0)</f>
        <v>0</v>
      </c>
      <c r="M198" s="12"/>
      <c r="N198" s="2"/>
      <c r="O198" s="2"/>
      <c r="P198" s="2"/>
      <c r="Q198" s="33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51" t="s">
        <v>51</v>
      </c>
      <c r="C199" s="1"/>
      <c r="D199" s="1"/>
      <c r="E199" s="52" t="s">
        <v>223</v>
      </c>
      <c r="F199" s="1"/>
      <c r="G199" s="1"/>
      <c r="H199" s="43"/>
      <c r="I199" s="1"/>
      <c r="J199" s="43"/>
      <c r="K199" s="1"/>
      <c r="L199" s="1"/>
      <c r="M199" s="12"/>
      <c r="N199" s="2"/>
      <c r="O199" s="2"/>
      <c r="P199" s="2"/>
      <c r="Q199" s="2"/>
    </row>
    <row r="200">
      <c r="A200" s="9"/>
      <c r="B200" s="51" t="s">
        <v>53</v>
      </c>
      <c r="C200" s="1"/>
      <c r="D200" s="1"/>
      <c r="E200" s="52" t="s">
        <v>137</v>
      </c>
      <c r="F200" s="1"/>
      <c r="G200" s="1"/>
      <c r="H200" s="43"/>
      <c r="I200" s="1"/>
      <c r="J200" s="43"/>
      <c r="K200" s="1"/>
      <c r="L200" s="1"/>
      <c r="M200" s="12"/>
      <c r="N200" s="2"/>
      <c r="O200" s="2"/>
      <c r="P200" s="2"/>
      <c r="Q200" s="2"/>
    </row>
    <row r="201" thickBot="1">
      <c r="A201" s="9"/>
      <c r="B201" s="53" t="s">
        <v>55</v>
      </c>
      <c r="C201" s="54"/>
      <c r="D201" s="54"/>
      <c r="E201" s="55" t="s">
        <v>224</v>
      </c>
      <c r="F201" s="54"/>
      <c r="G201" s="54"/>
      <c r="H201" s="56"/>
      <c r="I201" s="54"/>
      <c r="J201" s="56"/>
      <c r="K201" s="54"/>
      <c r="L201" s="54"/>
      <c r="M201" s="12"/>
      <c r="N201" s="2"/>
      <c r="O201" s="2"/>
      <c r="P201" s="2"/>
      <c r="Q201" s="2"/>
    </row>
    <row r="202" thickTop="1">
      <c r="A202" s="9"/>
      <c r="B202" s="44">
        <v>39</v>
      </c>
      <c r="C202" s="45" t="s">
        <v>225</v>
      </c>
      <c r="D202" s="45" t="s">
        <v>3</v>
      </c>
      <c r="E202" s="45" t="s">
        <v>226</v>
      </c>
      <c r="F202" s="45" t="s">
        <v>3</v>
      </c>
      <c r="G202" s="46" t="s">
        <v>135</v>
      </c>
      <c r="H202" s="57">
        <v>165</v>
      </c>
      <c r="I202" s="58">
        <f>ROUND(0,2)</f>
        <v>0</v>
      </c>
      <c r="J202" s="59">
        <f>ROUND(I202*H202,2)</f>
        <v>0</v>
      </c>
      <c r="K202" s="60">
        <v>0.20999999999999999</v>
      </c>
      <c r="L202" s="61">
        <f>IF(ISNUMBER(K202),ROUND(J202*(K202+1),2),0)</f>
        <v>0</v>
      </c>
      <c r="M202" s="12"/>
      <c r="N202" s="2"/>
      <c r="O202" s="2"/>
      <c r="P202" s="2"/>
      <c r="Q202" s="33">
        <f>IF(ISNUMBER(K202),IF(H202&gt;0,IF(I202&gt;0,J202,0),0),0)</f>
        <v>0</v>
      </c>
      <c r="R202" s="27">
        <f>IF(ISNUMBER(K202)=FALSE,J202,0)</f>
        <v>0</v>
      </c>
    </row>
    <row r="203">
      <c r="A203" s="9"/>
      <c r="B203" s="51" t="s">
        <v>51</v>
      </c>
      <c r="C203" s="1"/>
      <c r="D203" s="1"/>
      <c r="E203" s="52" t="s">
        <v>227</v>
      </c>
      <c r="F203" s="1"/>
      <c r="G203" s="1"/>
      <c r="H203" s="43"/>
      <c r="I203" s="1"/>
      <c r="J203" s="43"/>
      <c r="K203" s="1"/>
      <c r="L203" s="1"/>
      <c r="M203" s="12"/>
      <c r="N203" s="2"/>
      <c r="O203" s="2"/>
      <c r="P203" s="2"/>
      <c r="Q203" s="2"/>
    </row>
    <row r="204">
      <c r="A204" s="9"/>
      <c r="B204" s="51" t="s">
        <v>53</v>
      </c>
      <c r="C204" s="1"/>
      <c r="D204" s="1"/>
      <c r="E204" s="52" t="s">
        <v>228</v>
      </c>
      <c r="F204" s="1"/>
      <c r="G204" s="1"/>
      <c r="H204" s="43"/>
      <c r="I204" s="1"/>
      <c r="J204" s="43"/>
      <c r="K204" s="1"/>
      <c r="L204" s="1"/>
      <c r="M204" s="12"/>
      <c r="N204" s="2"/>
      <c r="O204" s="2"/>
      <c r="P204" s="2"/>
      <c r="Q204" s="2"/>
    </row>
    <row r="205" thickBot="1">
      <c r="A205" s="9"/>
      <c r="B205" s="53" t="s">
        <v>55</v>
      </c>
      <c r="C205" s="54"/>
      <c r="D205" s="54"/>
      <c r="E205" s="55" t="s">
        <v>224</v>
      </c>
      <c r="F205" s="54"/>
      <c r="G205" s="54"/>
      <c r="H205" s="56"/>
      <c r="I205" s="54"/>
      <c r="J205" s="56"/>
      <c r="K205" s="54"/>
      <c r="L205" s="54"/>
      <c r="M205" s="12"/>
      <c r="N205" s="2"/>
      <c r="O205" s="2"/>
      <c r="P205" s="2"/>
      <c r="Q205" s="2"/>
    </row>
    <row r="206" thickTop="1">
      <c r="A206" s="9"/>
      <c r="B206" s="44">
        <v>40</v>
      </c>
      <c r="C206" s="45" t="s">
        <v>229</v>
      </c>
      <c r="D206" s="45" t="s">
        <v>3</v>
      </c>
      <c r="E206" s="45" t="s">
        <v>230</v>
      </c>
      <c r="F206" s="45" t="s">
        <v>3</v>
      </c>
      <c r="G206" s="46" t="s">
        <v>135</v>
      </c>
      <c r="H206" s="57">
        <v>82.5</v>
      </c>
      <c r="I206" s="58">
        <f>ROUND(0,2)</f>
        <v>0</v>
      </c>
      <c r="J206" s="59">
        <f>ROUND(I206*H206,2)</f>
        <v>0</v>
      </c>
      <c r="K206" s="60">
        <v>0.20999999999999999</v>
      </c>
      <c r="L206" s="61">
        <f>IF(ISNUMBER(K206),ROUND(J206*(K206+1),2),0)</f>
        <v>0</v>
      </c>
      <c r="M206" s="12"/>
      <c r="N206" s="2"/>
      <c r="O206" s="2"/>
      <c r="P206" s="2"/>
      <c r="Q206" s="33">
        <f>IF(ISNUMBER(K206),IF(H206&gt;0,IF(I206&gt;0,J206,0),0),0)</f>
        <v>0</v>
      </c>
      <c r="R206" s="27">
        <f>IF(ISNUMBER(K206)=FALSE,J206,0)</f>
        <v>0</v>
      </c>
    </row>
    <row r="207">
      <c r="A207" s="9"/>
      <c r="B207" s="51" t="s">
        <v>51</v>
      </c>
      <c r="C207" s="1"/>
      <c r="D207" s="1"/>
      <c r="E207" s="52" t="s">
        <v>3</v>
      </c>
      <c r="F207" s="1"/>
      <c r="G207" s="1"/>
      <c r="H207" s="43"/>
      <c r="I207" s="1"/>
      <c r="J207" s="43"/>
      <c r="K207" s="1"/>
      <c r="L207" s="1"/>
      <c r="M207" s="12"/>
      <c r="N207" s="2"/>
      <c r="O207" s="2"/>
      <c r="P207" s="2"/>
      <c r="Q207" s="2"/>
    </row>
    <row r="208">
      <c r="A208" s="9"/>
      <c r="B208" s="51" t="s">
        <v>53</v>
      </c>
      <c r="C208" s="1"/>
      <c r="D208" s="1"/>
      <c r="E208" s="52" t="s">
        <v>137</v>
      </c>
      <c r="F208" s="1"/>
      <c r="G208" s="1"/>
      <c r="H208" s="43"/>
      <c r="I208" s="1"/>
      <c r="J208" s="43"/>
      <c r="K208" s="1"/>
      <c r="L208" s="1"/>
      <c r="M208" s="12"/>
      <c r="N208" s="2"/>
      <c r="O208" s="2"/>
      <c r="P208" s="2"/>
      <c r="Q208" s="2"/>
    </row>
    <row r="209" thickBot="1">
      <c r="A209" s="9"/>
      <c r="B209" s="53" t="s">
        <v>55</v>
      </c>
      <c r="C209" s="54"/>
      <c r="D209" s="54"/>
      <c r="E209" s="55" t="s">
        <v>231</v>
      </c>
      <c r="F209" s="54"/>
      <c r="G209" s="54"/>
      <c r="H209" s="56"/>
      <c r="I209" s="54"/>
      <c r="J209" s="56"/>
      <c r="K209" s="54"/>
      <c r="L209" s="54"/>
      <c r="M209" s="12"/>
      <c r="N209" s="2"/>
      <c r="O209" s="2"/>
      <c r="P209" s="2"/>
      <c r="Q209" s="2"/>
    </row>
    <row r="210" thickTop="1">
      <c r="A210" s="9"/>
      <c r="B210" s="44">
        <v>41</v>
      </c>
      <c r="C210" s="45" t="s">
        <v>232</v>
      </c>
      <c r="D210" s="45" t="s">
        <v>3</v>
      </c>
      <c r="E210" s="45" t="s">
        <v>233</v>
      </c>
      <c r="F210" s="45" t="s">
        <v>3</v>
      </c>
      <c r="G210" s="46" t="s">
        <v>135</v>
      </c>
      <c r="H210" s="57">
        <v>82.5</v>
      </c>
      <c r="I210" s="58">
        <f>ROUND(0,2)</f>
        <v>0</v>
      </c>
      <c r="J210" s="59">
        <f>ROUND(I210*H210,2)</f>
        <v>0</v>
      </c>
      <c r="K210" s="60">
        <v>0.20999999999999999</v>
      </c>
      <c r="L210" s="61">
        <f>IF(ISNUMBER(K210),ROUND(J210*(K210+1),2),0)</f>
        <v>0</v>
      </c>
      <c r="M210" s="12"/>
      <c r="N210" s="2"/>
      <c r="O210" s="2"/>
      <c r="P210" s="2"/>
      <c r="Q210" s="33">
        <f>IF(ISNUMBER(K210),IF(H210&gt;0,IF(I210&gt;0,J210,0),0),0)</f>
        <v>0</v>
      </c>
      <c r="R210" s="27">
        <f>IF(ISNUMBER(K210)=FALSE,J210,0)</f>
        <v>0</v>
      </c>
    </row>
    <row r="211">
      <c r="A211" s="9"/>
      <c r="B211" s="51" t="s">
        <v>51</v>
      </c>
      <c r="C211" s="1"/>
      <c r="D211" s="1"/>
      <c r="E211" s="52" t="s">
        <v>3</v>
      </c>
      <c r="F211" s="1"/>
      <c r="G211" s="1"/>
      <c r="H211" s="43"/>
      <c r="I211" s="1"/>
      <c r="J211" s="43"/>
      <c r="K211" s="1"/>
      <c r="L211" s="1"/>
      <c r="M211" s="12"/>
      <c r="N211" s="2"/>
      <c r="O211" s="2"/>
      <c r="P211" s="2"/>
      <c r="Q211" s="2"/>
    </row>
    <row r="212">
      <c r="A212" s="9"/>
      <c r="B212" s="51" t="s">
        <v>53</v>
      </c>
      <c r="C212" s="1"/>
      <c r="D212" s="1"/>
      <c r="E212" s="52" t="s">
        <v>137</v>
      </c>
      <c r="F212" s="1"/>
      <c r="G212" s="1"/>
      <c r="H212" s="43"/>
      <c r="I212" s="1"/>
      <c r="J212" s="43"/>
      <c r="K212" s="1"/>
      <c r="L212" s="1"/>
      <c r="M212" s="12"/>
      <c r="N212" s="2"/>
      <c r="O212" s="2"/>
      <c r="P212" s="2"/>
      <c r="Q212" s="2"/>
    </row>
    <row r="213" thickBot="1">
      <c r="A213" s="9"/>
      <c r="B213" s="53" t="s">
        <v>55</v>
      </c>
      <c r="C213" s="54"/>
      <c r="D213" s="54"/>
      <c r="E213" s="55" t="s">
        <v>231</v>
      </c>
      <c r="F213" s="54"/>
      <c r="G213" s="54"/>
      <c r="H213" s="56"/>
      <c r="I213" s="54"/>
      <c r="J213" s="56"/>
      <c r="K213" s="54"/>
      <c r="L213" s="54"/>
      <c r="M213" s="12"/>
      <c r="N213" s="2"/>
      <c r="O213" s="2"/>
      <c r="P213" s="2"/>
      <c r="Q213" s="2"/>
    </row>
    <row r="214" thickTop="1">
      <c r="A214" s="9"/>
      <c r="B214" s="44">
        <v>42</v>
      </c>
      <c r="C214" s="45" t="s">
        <v>234</v>
      </c>
      <c r="D214" s="45" t="s">
        <v>3</v>
      </c>
      <c r="E214" s="45" t="s">
        <v>235</v>
      </c>
      <c r="F214" s="45" t="s">
        <v>3</v>
      </c>
      <c r="G214" s="46" t="s">
        <v>135</v>
      </c>
      <c r="H214" s="57">
        <v>82.5</v>
      </c>
      <c r="I214" s="58">
        <f>ROUND(0,2)</f>
        <v>0</v>
      </c>
      <c r="J214" s="59">
        <f>ROUND(I214*H214,2)</f>
        <v>0</v>
      </c>
      <c r="K214" s="60">
        <v>0.20999999999999999</v>
      </c>
      <c r="L214" s="61">
        <f>IF(ISNUMBER(K214),ROUND(J214*(K214+1),2),0)</f>
        <v>0</v>
      </c>
      <c r="M214" s="12"/>
      <c r="N214" s="2"/>
      <c r="O214" s="2"/>
      <c r="P214" s="2"/>
      <c r="Q214" s="33">
        <f>IF(ISNUMBER(K214),IF(H214&gt;0,IF(I214&gt;0,J214,0),0),0)</f>
        <v>0</v>
      </c>
      <c r="R214" s="27">
        <f>IF(ISNUMBER(K214)=FALSE,J214,0)</f>
        <v>0</v>
      </c>
    </row>
    <row r="215">
      <c r="A215" s="9"/>
      <c r="B215" s="51" t="s">
        <v>51</v>
      </c>
      <c r="C215" s="1"/>
      <c r="D215" s="1"/>
      <c r="E215" s="52" t="s">
        <v>236</v>
      </c>
      <c r="F215" s="1"/>
      <c r="G215" s="1"/>
      <c r="H215" s="43"/>
      <c r="I215" s="1"/>
      <c r="J215" s="43"/>
      <c r="K215" s="1"/>
      <c r="L215" s="1"/>
      <c r="M215" s="12"/>
      <c r="N215" s="2"/>
      <c r="O215" s="2"/>
      <c r="P215" s="2"/>
      <c r="Q215" s="2"/>
    </row>
    <row r="216">
      <c r="A216" s="9"/>
      <c r="B216" s="51" t="s">
        <v>53</v>
      </c>
      <c r="C216" s="1"/>
      <c r="D216" s="1"/>
      <c r="E216" s="52" t="s">
        <v>137</v>
      </c>
      <c r="F216" s="1"/>
      <c r="G216" s="1"/>
      <c r="H216" s="43"/>
      <c r="I216" s="1"/>
      <c r="J216" s="43"/>
      <c r="K216" s="1"/>
      <c r="L216" s="1"/>
      <c r="M216" s="12"/>
      <c r="N216" s="2"/>
      <c r="O216" s="2"/>
      <c r="P216" s="2"/>
      <c r="Q216" s="2"/>
    </row>
    <row r="217" thickBot="1">
      <c r="A217" s="9"/>
      <c r="B217" s="53" t="s">
        <v>55</v>
      </c>
      <c r="C217" s="54"/>
      <c r="D217" s="54"/>
      <c r="E217" s="55" t="s">
        <v>231</v>
      </c>
      <c r="F217" s="54"/>
      <c r="G217" s="54"/>
      <c r="H217" s="56"/>
      <c r="I217" s="54"/>
      <c r="J217" s="56"/>
      <c r="K217" s="54"/>
      <c r="L217" s="54"/>
      <c r="M217" s="12"/>
      <c r="N217" s="2"/>
      <c r="O217" s="2"/>
      <c r="P217" s="2"/>
      <c r="Q217" s="2"/>
    </row>
    <row r="218" thickTop="1" thickBot="1" ht="25" customHeight="1">
      <c r="A218" s="9"/>
      <c r="B218" s="1"/>
      <c r="C218" s="62">
        <v>5</v>
      </c>
      <c r="D218" s="1"/>
      <c r="E218" s="63" t="s">
        <v>33</v>
      </c>
      <c r="F218" s="1"/>
      <c r="G218" s="64" t="s">
        <v>84</v>
      </c>
      <c r="H218" s="65">
        <f>J190+J194+J198+J202+J206+J210+J214</f>
        <v>0</v>
      </c>
      <c r="I218" s="64" t="s">
        <v>85</v>
      </c>
      <c r="J218" s="66">
        <f>(L218-H218)</f>
        <v>0</v>
      </c>
      <c r="K218" s="64" t="s">
        <v>86</v>
      </c>
      <c r="L218" s="67">
        <f>L190+L194+L198+L202+L206+L210+L214</f>
        <v>0</v>
      </c>
      <c r="M218" s="12"/>
      <c r="N218" s="2"/>
      <c r="O218" s="2"/>
      <c r="P218" s="2"/>
      <c r="Q218" s="33">
        <f>0+Q190+Q194+Q198+Q202+Q206+Q210+Q214</f>
        <v>0</v>
      </c>
      <c r="R218" s="27">
        <f>0+R190+R194+R198+R202+R206+R210+R214</f>
        <v>0</v>
      </c>
      <c r="S218" s="68">
        <f>Q218*(1+J218)+R218</f>
        <v>0</v>
      </c>
    </row>
    <row r="219" thickTop="1" thickBot="1" ht="25" customHeight="1">
      <c r="A219" s="9"/>
      <c r="B219" s="69"/>
      <c r="C219" s="69"/>
      <c r="D219" s="69"/>
      <c r="E219" s="69"/>
      <c r="F219" s="69"/>
      <c r="G219" s="70" t="s">
        <v>87</v>
      </c>
      <c r="H219" s="71">
        <f>J190+J194+J198+J202+J206+J210+J214</f>
        <v>0</v>
      </c>
      <c r="I219" s="70" t="s">
        <v>88</v>
      </c>
      <c r="J219" s="72">
        <f>0+J218</f>
        <v>0</v>
      </c>
      <c r="K219" s="70" t="s">
        <v>89</v>
      </c>
      <c r="L219" s="73">
        <f>L190+L194+L198+L202+L206+L210+L214</f>
        <v>0</v>
      </c>
      <c r="M219" s="12"/>
      <c r="N219" s="2"/>
      <c r="O219" s="2"/>
      <c r="P219" s="2"/>
      <c r="Q219" s="2"/>
    </row>
    <row r="220" ht="40" customHeight="1">
      <c r="A220" s="9"/>
      <c r="B220" s="74" t="s">
        <v>237</v>
      </c>
      <c r="C220" s="1"/>
      <c r="D220" s="1"/>
      <c r="E220" s="1"/>
      <c r="F220" s="1"/>
      <c r="G220" s="1"/>
      <c r="H220" s="43"/>
      <c r="I220" s="1"/>
      <c r="J220" s="43"/>
      <c r="K220" s="1"/>
      <c r="L220" s="1"/>
      <c r="M220" s="12"/>
      <c r="N220" s="2"/>
      <c r="O220" s="2"/>
      <c r="P220" s="2"/>
      <c r="Q220" s="2"/>
    </row>
    <row r="221">
      <c r="A221" s="9"/>
      <c r="B221" s="44">
        <v>43</v>
      </c>
      <c r="C221" s="45" t="s">
        <v>238</v>
      </c>
      <c r="D221" s="45" t="s">
        <v>3</v>
      </c>
      <c r="E221" s="45" t="s">
        <v>239</v>
      </c>
      <c r="F221" s="45" t="s">
        <v>3</v>
      </c>
      <c r="G221" s="46" t="s">
        <v>135</v>
      </c>
      <c r="H221" s="47">
        <v>65</v>
      </c>
      <c r="I221" s="25">
        <f>ROUND(0,2)</f>
        <v>0</v>
      </c>
      <c r="J221" s="48">
        <f>ROUND(I221*H221,2)</f>
        <v>0</v>
      </c>
      <c r="K221" s="49">
        <v>0.20999999999999999</v>
      </c>
      <c r="L221" s="50">
        <f>IF(ISNUMBER(K221),ROUND(J221*(K221+1),2),0)</f>
        <v>0</v>
      </c>
      <c r="M221" s="12"/>
      <c r="N221" s="2"/>
      <c r="O221" s="2"/>
      <c r="P221" s="2"/>
      <c r="Q221" s="33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51" t="s">
        <v>51</v>
      </c>
      <c r="C222" s="1"/>
      <c r="D222" s="1"/>
      <c r="E222" s="52" t="s">
        <v>240</v>
      </c>
      <c r="F222" s="1"/>
      <c r="G222" s="1"/>
      <c r="H222" s="43"/>
      <c r="I222" s="1"/>
      <c r="J222" s="43"/>
      <c r="K222" s="1"/>
      <c r="L222" s="1"/>
      <c r="M222" s="12"/>
      <c r="N222" s="2"/>
      <c r="O222" s="2"/>
      <c r="P222" s="2"/>
      <c r="Q222" s="2"/>
    </row>
    <row r="223">
      <c r="A223" s="9"/>
      <c r="B223" s="51" t="s">
        <v>53</v>
      </c>
      <c r="C223" s="1"/>
      <c r="D223" s="1"/>
      <c r="E223" s="52" t="s">
        <v>241</v>
      </c>
      <c r="F223" s="1"/>
      <c r="G223" s="1"/>
      <c r="H223" s="43"/>
      <c r="I223" s="1"/>
      <c r="J223" s="43"/>
      <c r="K223" s="1"/>
      <c r="L223" s="1"/>
      <c r="M223" s="12"/>
      <c r="N223" s="2"/>
      <c r="O223" s="2"/>
      <c r="P223" s="2"/>
      <c r="Q223" s="2"/>
    </row>
    <row r="224" thickBot="1">
      <c r="A224" s="9"/>
      <c r="B224" s="53" t="s">
        <v>55</v>
      </c>
      <c r="C224" s="54"/>
      <c r="D224" s="54"/>
      <c r="E224" s="55" t="s">
        <v>242</v>
      </c>
      <c r="F224" s="54"/>
      <c r="G224" s="54"/>
      <c r="H224" s="56"/>
      <c r="I224" s="54"/>
      <c r="J224" s="56"/>
      <c r="K224" s="54"/>
      <c r="L224" s="54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62">
        <v>6</v>
      </c>
      <c r="D225" s="1"/>
      <c r="E225" s="63" t="s">
        <v>34</v>
      </c>
      <c r="F225" s="1"/>
      <c r="G225" s="64" t="s">
        <v>84</v>
      </c>
      <c r="H225" s="65">
        <f>0+J221</f>
        <v>0</v>
      </c>
      <c r="I225" s="64" t="s">
        <v>85</v>
      </c>
      <c r="J225" s="66">
        <f>(L225-H225)</f>
        <v>0</v>
      </c>
      <c r="K225" s="64" t="s">
        <v>86</v>
      </c>
      <c r="L225" s="67">
        <f>0+L221</f>
        <v>0</v>
      </c>
      <c r="M225" s="12"/>
      <c r="N225" s="2"/>
      <c r="O225" s="2"/>
      <c r="P225" s="2"/>
      <c r="Q225" s="33">
        <f>0+Q221</f>
        <v>0</v>
      </c>
      <c r="R225" s="27">
        <f>0+R221</f>
        <v>0</v>
      </c>
      <c r="S225" s="68">
        <f>Q225*(1+J225)+R225</f>
        <v>0</v>
      </c>
    </row>
    <row r="226" thickTop="1" thickBot="1" ht="25" customHeight="1">
      <c r="A226" s="9"/>
      <c r="B226" s="69"/>
      <c r="C226" s="69"/>
      <c r="D226" s="69"/>
      <c r="E226" s="69"/>
      <c r="F226" s="69"/>
      <c r="G226" s="70" t="s">
        <v>87</v>
      </c>
      <c r="H226" s="71">
        <f>0+J221</f>
        <v>0</v>
      </c>
      <c r="I226" s="70" t="s">
        <v>88</v>
      </c>
      <c r="J226" s="72">
        <f>0+J225</f>
        <v>0</v>
      </c>
      <c r="K226" s="70" t="s">
        <v>89</v>
      </c>
      <c r="L226" s="73">
        <f>0+L221</f>
        <v>0</v>
      </c>
      <c r="M226" s="12"/>
      <c r="N226" s="2"/>
      <c r="O226" s="2"/>
      <c r="P226" s="2"/>
      <c r="Q226" s="2"/>
    </row>
    <row r="227" ht="40" customHeight="1">
      <c r="A227" s="9"/>
      <c r="B227" s="74" t="s">
        <v>243</v>
      </c>
      <c r="C227" s="1"/>
      <c r="D227" s="1"/>
      <c r="E227" s="1"/>
      <c r="F227" s="1"/>
      <c r="G227" s="1"/>
      <c r="H227" s="43"/>
      <c r="I227" s="1"/>
      <c r="J227" s="43"/>
      <c r="K227" s="1"/>
      <c r="L227" s="1"/>
      <c r="M227" s="12"/>
      <c r="N227" s="2"/>
      <c r="O227" s="2"/>
      <c r="P227" s="2"/>
      <c r="Q227" s="2"/>
    </row>
    <row r="228">
      <c r="A228" s="9"/>
      <c r="B228" s="44">
        <v>44</v>
      </c>
      <c r="C228" s="45" t="s">
        <v>244</v>
      </c>
      <c r="D228" s="45" t="s">
        <v>3</v>
      </c>
      <c r="E228" s="45" t="s">
        <v>245</v>
      </c>
      <c r="F228" s="45" t="s">
        <v>3</v>
      </c>
      <c r="G228" s="46" t="s">
        <v>135</v>
      </c>
      <c r="H228" s="47">
        <v>72.959999999999994</v>
      </c>
      <c r="I228" s="25">
        <f>ROUND(0,2)</f>
        <v>0</v>
      </c>
      <c r="J228" s="48">
        <f>ROUND(I228*H228,2)</f>
        <v>0</v>
      </c>
      <c r="K228" s="49">
        <v>0.20999999999999999</v>
      </c>
      <c r="L228" s="50">
        <f>IF(ISNUMBER(K228),ROUND(J228*(K228+1),2),0)</f>
        <v>0</v>
      </c>
      <c r="M228" s="12"/>
      <c r="N228" s="2"/>
      <c r="O228" s="2"/>
      <c r="P228" s="2"/>
      <c r="Q228" s="33">
        <f>IF(ISNUMBER(K228),IF(H228&gt;0,IF(I228&gt;0,J228,0),0),0)</f>
        <v>0</v>
      </c>
      <c r="R228" s="27">
        <f>IF(ISNUMBER(K228)=FALSE,J228,0)</f>
        <v>0</v>
      </c>
    </row>
    <row r="229">
      <c r="A229" s="9"/>
      <c r="B229" s="51" t="s">
        <v>51</v>
      </c>
      <c r="C229" s="1"/>
      <c r="D229" s="1"/>
      <c r="E229" s="52" t="s">
        <v>3</v>
      </c>
      <c r="F229" s="1"/>
      <c r="G229" s="1"/>
      <c r="H229" s="43"/>
      <c r="I229" s="1"/>
      <c r="J229" s="43"/>
      <c r="K229" s="1"/>
      <c r="L229" s="1"/>
      <c r="M229" s="12"/>
      <c r="N229" s="2"/>
      <c r="O229" s="2"/>
      <c r="P229" s="2"/>
      <c r="Q229" s="2"/>
    </row>
    <row r="230">
      <c r="A230" s="9"/>
      <c r="B230" s="51" t="s">
        <v>53</v>
      </c>
      <c r="C230" s="1"/>
      <c r="D230" s="1"/>
      <c r="E230" s="52" t="s">
        <v>246</v>
      </c>
      <c r="F230" s="1"/>
      <c r="G230" s="1"/>
      <c r="H230" s="43"/>
      <c r="I230" s="1"/>
      <c r="J230" s="43"/>
      <c r="K230" s="1"/>
      <c r="L230" s="1"/>
      <c r="M230" s="12"/>
      <c r="N230" s="2"/>
      <c r="O230" s="2"/>
      <c r="P230" s="2"/>
      <c r="Q230" s="2"/>
    </row>
    <row r="231" thickBot="1">
      <c r="A231" s="9"/>
      <c r="B231" s="53" t="s">
        <v>55</v>
      </c>
      <c r="C231" s="54"/>
      <c r="D231" s="54"/>
      <c r="E231" s="55" t="s">
        <v>247</v>
      </c>
      <c r="F231" s="54"/>
      <c r="G231" s="54"/>
      <c r="H231" s="56"/>
      <c r="I231" s="54"/>
      <c r="J231" s="56"/>
      <c r="K231" s="54"/>
      <c r="L231" s="54"/>
      <c r="M231" s="12"/>
      <c r="N231" s="2"/>
      <c r="O231" s="2"/>
      <c r="P231" s="2"/>
      <c r="Q231" s="2"/>
    </row>
    <row r="232" thickTop="1">
      <c r="A232" s="9"/>
      <c r="B232" s="44">
        <v>45</v>
      </c>
      <c r="C232" s="45" t="s">
        <v>248</v>
      </c>
      <c r="D232" s="45" t="s">
        <v>3</v>
      </c>
      <c r="E232" s="45" t="s">
        <v>249</v>
      </c>
      <c r="F232" s="45" t="s">
        <v>3</v>
      </c>
      <c r="G232" s="46" t="s">
        <v>135</v>
      </c>
      <c r="H232" s="57">
        <v>21.600000000000001</v>
      </c>
      <c r="I232" s="58">
        <f>ROUND(0,2)</f>
        <v>0</v>
      </c>
      <c r="J232" s="59">
        <f>ROUND(I232*H232,2)</f>
        <v>0</v>
      </c>
      <c r="K232" s="60">
        <v>0.20999999999999999</v>
      </c>
      <c r="L232" s="61">
        <f>IF(ISNUMBER(K232),ROUND(J232*(K232+1),2),0)</f>
        <v>0</v>
      </c>
      <c r="M232" s="12"/>
      <c r="N232" s="2"/>
      <c r="O232" s="2"/>
      <c r="P232" s="2"/>
      <c r="Q232" s="33">
        <f>IF(ISNUMBER(K232),IF(H232&gt;0,IF(I232&gt;0,J232,0),0),0)</f>
        <v>0</v>
      </c>
      <c r="R232" s="27">
        <f>IF(ISNUMBER(K232)=FALSE,J232,0)</f>
        <v>0</v>
      </c>
    </row>
    <row r="233">
      <c r="A233" s="9"/>
      <c r="B233" s="51" t="s">
        <v>51</v>
      </c>
      <c r="C233" s="1"/>
      <c r="D233" s="1"/>
      <c r="E233" s="52" t="s">
        <v>3</v>
      </c>
      <c r="F233" s="1"/>
      <c r="G233" s="1"/>
      <c r="H233" s="43"/>
      <c r="I233" s="1"/>
      <c r="J233" s="43"/>
      <c r="K233" s="1"/>
      <c r="L233" s="1"/>
      <c r="M233" s="12"/>
      <c r="N233" s="2"/>
      <c r="O233" s="2"/>
      <c r="P233" s="2"/>
      <c r="Q233" s="2"/>
    </row>
    <row r="234">
      <c r="A234" s="9"/>
      <c r="B234" s="51" t="s">
        <v>53</v>
      </c>
      <c r="C234" s="1"/>
      <c r="D234" s="1"/>
      <c r="E234" s="52" t="s">
        <v>250</v>
      </c>
      <c r="F234" s="1"/>
      <c r="G234" s="1"/>
      <c r="H234" s="43"/>
      <c r="I234" s="1"/>
      <c r="J234" s="43"/>
      <c r="K234" s="1"/>
      <c r="L234" s="1"/>
      <c r="M234" s="12"/>
      <c r="N234" s="2"/>
      <c r="O234" s="2"/>
      <c r="P234" s="2"/>
      <c r="Q234" s="2"/>
    </row>
    <row r="235" thickBot="1">
      <c r="A235" s="9"/>
      <c r="B235" s="53" t="s">
        <v>55</v>
      </c>
      <c r="C235" s="54"/>
      <c r="D235" s="54"/>
      <c r="E235" s="55" t="s">
        <v>251</v>
      </c>
      <c r="F235" s="54"/>
      <c r="G235" s="54"/>
      <c r="H235" s="56"/>
      <c r="I235" s="54"/>
      <c r="J235" s="56"/>
      <c r="K235" s="54"/>
      <c r="L235" s="54"/>
      <c r="M235" s="12"/>
      <c r="N235" s="2"/>
      <c r="O235" s="2"/>
      <c r="P235" s="2"/>
      <c r="Q235" s="2"/>
    </row>
    <row r="236" thickTop="1" thickBot="1" ht="25" customHeight="1">
      <c r="A236" s="9"/>
      <c r="B236" s="1"/>
      <c r="C236" s="62">
        <v>7</v>
      </c>
      <c r="D236" s="1"/>
      <c r="E236" s="63" t="s">
        <v>35</v>
      </c>
      <c r="F236" s="1"/>
      <c r="G236" s="64" t="s">
        <v>84</v>
      </c>
      <c r="H236" s="65">
        <f>J228+J232</f>
        <v>0</v>
      </c>
      <c r="I236" s="64" t="s">
        <v>85</v>
      </c>
      <c r="J236" s="66">
        <f>(L236-H236)</f>
        <v>0</v>
      </c>
      <c r="K236" s="64" t="s">
        <v>86</v>
      </c>
      <c r="L236" s="67">
        <f>L228+L232</f>
        <v>0</v>
      </c>
      <c r="M236" s="12"/>
      <c r="N236" s="2"/>
      <c r="O236" s="2"/>
      <c r="P236" s="2"/>
      <c r="Q236" s="33">
        <f>0+Q228+Q232</f>
        <v>0</v>
      </c>
      <c r="R236" s="27">
        <f>0+R228+R232</f>
        <v>0</v>
      </c>
      <c r="S236" s="68">
        <f>Q236*(1+J236)+R236</f>
        <v>0</v>
      </c>
    </row>
    <row r="237" thickTop="1" thickBot="1" ht="25" customHeight="1">
      <c r="A237" s="9"/>
      <c r="B237" s="69"/>
      <c r="C237" s="69"/>
      <c r="D237" s="69"/>
      <c r="E237" s="69"/>
      <c r="F237" s="69"/>
      <c r="G237" s="70" t="s">
        <v>87</v>
      </c>
      <c r="H237" s="71">
        <f>J228+J232</f>
        <v>0</v>
      </c>
      <c r="I237" s="70" t="s">
        <v>88</v>
      </c>
      <c r="J237" s="72">
        <f>0+J236</f>
        <v>0</v>
      </c>
      <c r="K237" s="70" t="s">
        <v>89</v>
      </c>
      <c r="L237" s="73">
        <f>L228+L232</f>
        <v>0</v>
      </c>
      <c r="M237" s="12"/>
      <c r="N237" s="2"/>
      <c r="O237" s="2"/>
      <c r="P237" s="2"/>
      <c r="Q237" s="2"/>
    </row>
    <row r="238" ht="40" customHeight="1">
      <c r="A238" s="9"/>
      <c r="B238" s="74" t="s">
        <v>252</v>
      </c>
      <c r="C238" s="1"/>
      <c r="D238" s="1"/>
      <c r="E238" s="1"/>
      <c r="F238" s="1"/>
      <c r="G238" s="1"/>
      <c r="H238" s="43"/>
      <c r="I238" s="1"/>
      <c r="J238" s="43"/>
      <c r="K238" s="1"/>
      <c r="L238" s="1"/>
      <c r="M238" s="12"/>
      <c r="N238" s="2"/>
      <c r="O238" s="2"/>
      <c r="P238" s="2"/>
      <c r="Q238" s="2"/>
    </row>
    <row r="239">
      <c r="A239" s="9"/>
      <c r="B239" s="44">
        <v>46</v>
      </c>
      <c r="C239" s="45" t="s">
        <v>253</v>
      </c>
      <c r="D239" s="45" t="s">
        <v>3</v>
      </c>
      <c r="E239" s="45" t="s">
        <v>254</v>
      </c>
      <c r="F239" s="45" t="s">
        <v>3</v>
      </c>
      <c r="G239" s="46" t="s">
        <v>103</v>
      </c>
      <c r="H239" s="47">
        <v>28</v>
      </c>
      <c r="I239" s="25">
        <f>ROUND(0,2)</f>
        <v>0</v>
      </c>
      <c r="J239" s="48">
        <f>ROUND(I239*H239,2)</f>
        <v>0</v>
      </c>
      <c r="K239" s="49">
        <v>0.20999999999999999</v>
      </c>
      <c r="L239" s="50">
        <f>IF(ISNUMBER(K239),ROUND(J239*(K239+1),2),0)</f>
        <v>0</v>
      </c>
      <c r="M239" s="12"/>
      <c r="N239" s="2"/>
      <c r="O239" s="2"/>
      <c r="P239" s="2"/>
      <c r="Q239" s="33">
        <f>IF(ISNUMBER(K239),IF(H239&gt;0,IF(I239&gt;0,J239,0),0),0)</f>
        <v>0</v>
      </c>
      <c r="R239" s="27">
        <f>IF(ISNUMBER(K239)=FALSE,J239,0)</f>
        <v>0</v>
      </c>
    </row>
    <row r="240">
      <c r="A240" s="9"/>
      <c r="B240" s="51" t="s">
        <v>51</v>
      </c>
      <c r="C240" s="1"/>
      <c r="D240" s="1"/>
      <c r="E240" s="52" t="s">
        <v>255</v>
      </c>
      <c r="F240" s="1"/>
      <c r="G240" s="1"/>
      <c r="H240" s="43"/>
      <c r="I240" s="1"/>
      <c r="J240" s="43"/>
      <c r="K240" s="1"/>
      <c r="L240" s="1"/>
      <c r="M240" s="12"/>
      <c r="N240" s="2"/>
      <c r="O240" s="2"/>
      <c r="P240" s="2"/>
      <c r="Q240" s="2"/>
    </row>
    <row r="241">
      <c r="A241" s="9"/>
      <c r="B241" s="51" t="s">
        <v>53</v>
      </c>
      <c r="C241" s="1"/>
      <c r="D241" s="1"/>
      <c r="E241" s="52" t="s">
        <v>256</v>
      </c>
      <c r="F241" s="1"/>
      <c r="G241" s="1"/>
      <c r="H241" s="43"/>
      <c r="I241" s="1"/>
      <c r="J241" s="43"/>
      <c r="K241" s="1"/>
      <c r="L241" s="1"/>
      <c r="M241" s="12"/>
      <c r="N241" s="2"/>
      <c r="O241" s="2"/>
      <c r="P241" s="2"/>
      <c r="Q241" s="2"/>
    </row>
    <row r="242" thickBot="1">
      <c r="A242" s="9"/>
      <c r="B242" s="53" t="s">
        <v>55</v>
      </c>
      <c r="C242" s="54"/>
      <c r="D242" s="54"/>
      <c r="E242" s="55" t="s">
        <v>257</v>
      </c>
      <c r="F242" s="54"/>
      <c r="G242" s="54"/>
      <c r="H242" s="56"/>
      <c r="I242" s="54"/>
      <c r="J242" s="56"/>
      <c r="K242" s="54"/>
      <c r="L242" s="54"/>
      <c r="M242" s="12"/>
      <c r="N242" s="2"/>
      <c r="O242" s="2"/>
      <c r="P242" s="2"/>
      <c r="Q242" s="2"/>
    </row>
    <row r="243" thickTop="1" thickBot="1" ht="25" customHeight="1">
      <c r="A243" s="9"/>
      <c r="B243" s="1"/>
      <c r="C243" s="62">
        <v>8</v>
      </c>
      <c r="D243" s="1"/>
      <c r="E243" s="63" t="s">
        <v>36</v>
      </c>
      <c r="F243" s="1"/>
      <c r="G243" s="64" t="s">
        <v>84</v>
      </c>
      <c r="H243" s="65">
        <f>0+J239</f>
        <v>0</v>
      </c>
      <c r="I243" s="64" t="s">
        <v>85</v>
      </c>
      <c r="J243" s="66">
        <f>(L243-H243)</f>
        <v>0</v>
      </c>
      <c r="K243" s="64" t="s">
        <v>86</v>
      </c>
      <c r="L243" s="67">
        <f>0+L239</f>
        <v>0</v>
      </c>
      <c r="M243" s="12"/>
      <c r="N243" s="2"/>
      <c r="O243" s="2"/>
      <c r="P243" s="2"/>
      <c r="Q243" s="33">
        <f>0+Q239</f>
        <v>0</v>
      </c>
      <c r="R243" s="27">
        <f>0+R239</f>
        <v>0</v>
      </c>
      <c r="S243" s="68">
        <f>Q243*(1+J243)+R243</f>
        <v>0</v>
      </c>
    </row>
    <row r="244" thickTop="1" thickBot="1" ht="25" customHeight="1">
      <c r="A244" s="9"/>
      <c r="B244" s="69"/>
      <c r="C244" s="69"/>
      <c r="D244" s="69"/>
      <c r="E244" s="69"/>
      <c r="F244" s="69"/>
      <c r="G244" s="70" t="s">
        <v>87</v>
      </c>
      <c r="H244" s="71">
        <f>0+J239</f>
        <v>0</v>
      </c>
      <c r="I244" s="70" t="s">
        <v>88</v>
      </c>
      <c r="J244" s="72">
        <f>0+J243</f>
        <v>0</v>
      </c>
      <c r="K244" s="70" t="s">
        <v>89</v>
      </c>
      <c r="L244" s="73">
        <f>0+L239</f>
        <v>0</v>
      </c>
      <c r="M244" s="12"/>
      <c r="N244" s="2"/>
      <c r="O244" s="2"/>
      <c r="P244" s="2"/>
      <c r="Q244" s="2"/>
    </row>
    <row r="245" ht="40" customHeight="1">
      <c r="A245" s="9"/>
      <c r="B245" s="74" t="s">
        <v>258</v>
      </c>
      <c r="C245" s="1"/>
      <c r="D245" s="1"/>
      <c r="E245" s="1"/>
      <c r="F245" s="1"/>
      <c r="G245" s="1"/>
      <c r="H245" s="43"/>
      <c r="I245" s="1"/>
      <c r="J245" s="43"/>
      <c r="K245" s="1"/>
      <c r="L245" s="1"/>
      <c r="M245" s="12"/>
      <c r="N245" s="2"/>
      <c r="O245" s="2"/>
      <c r="P245" s="2"/>
      <c r="Q245" s="2"/>
    </row>
    <row r="246">
      <c r="A246" s="9"/>
      <c r="B246" s="44">
        <v>47</v>
      </c>
      <c r="C246" s="45" t="s">
        <v>259</v>
      </c>
      <c r="D246" s="45" t="s">
        <v>3</v>
      </c>
      <c r="E246" s="45" t="s">
        <v>260</v>
      </c>
      <c r="F246" s="45" t="s">
        <v>3</v>
      </c>
      <c r="G246" s="46" t="s">
        <v>103</v>
      </c>
      <c r="H246" s="47">
        <v>28</v>
      </c>
      <c r="I246" s="25">
        <f>ROUND(0,2)</f>
        <v>0</v>
      </c>
      <c r="J246" s="48">
        <f>ROUND(I246*H246,2)</f>
        <v>0</v>
      </c>
      <c r="K246" s="49">
        <v>0.20999999999999999</v>
      </c>
      <c r="L246" s="50">
        <f>IF(ISNUMBER(K246),ROUND(J246*(K246+1),2),0)</f>
        <v>0</v>
      </c>
      <c r="M246" s="12"/>
      <c r="N246" s="2"/>
      <c r="O246" s="2"/>
      <c r="P246" s="2"/>
      <c r="Q246" s="33">
        <f>IF(ISNUMBER(K246),IF(H246&gt;0,IF(I246&gt;0,J246,0),0),0)</f>
        <v>0</v>
      </c>
      <c r="R246" s="27">
        <f>IF(ISNUMBER(K246)=FALSE,J246,0)</f>
        <v>0</v>
      </c>
    </row>
    <row r="247">
      <c r="A247" s="9"/>
      <c r="B247" s="51" t="s">
        <v>51</v>
      </c>
      <c r="C247" s="1"/>
      <c r="D247" s="1"/>
      <c r="E247" s="52" t="s">
        <v>261</v>
      </c>
      <c r="F247" s="1"/>
      <c r="G247" s="1"/>
      <c r="H247" s="43"/>
      <c r="I247" s="1"/>
      <c r="J247" s="43"/>
      <c r="K247" s="1"/>
      <c r="L247" s="1"/>
      <c r="M247" s="12"/>
      <c r="N247" s="2"/>
      <c r="O247" s="2"/>
      <c r="P247" s="2"/>
      <c r="Q247" s="2"/>
    </row>
    <row r="248">
      <c r="A248" s="9"/>
      <c r="B248" s="51" t="s">
        <v>53</v>
      </c>
      <c r="C248" s="1"/>
      <c r="D248" s="1"/>
      <c r="E248" s="52" t="s">
        <v>262</v>
      </c>
      <c r="F248" s="1"/>
      <c r="G248" s="1"/>
      <c r="H248" s="43"/>
      <c r="I248" s="1"/>
      <c r="J248" s="43"/>
      <c r="K248" s="1"/>
      <c r="L248" s="1"/>
      <c r="M248" s="12"/>
      <c r="N248" s="2"/>
      <c r="O248" s="2"/>
      <c r="P248" s="2"/>
      <c r="Q248" s="2"/>
    </row>
    <row r="249" thickBot="1">
      <c r="A249" s="9"/>
      <c r="B249" s="53" t="s">
        <v>55</v>
      </c>
      <c r="C249" s="54"/>
      <c r="D249" s="54"/>
      <c r="E249" s="55" t="s">
        <v>263</v>
      </c>
      <c r="F249" s="54"/>
      <c r="G249" s="54"/>
      <c r="H249" s="56"/>
      <c r="I249" s="54"/>
      <c r="J249" s="56"/>
      <c r="K249" s="54"/>
      <c r="L249" s="54"/>
      <c r="M249" s="12"/>
      <c r="N249" s="2"/>
      <c r="O249" s="2"/>
      <c r="P249" s="2"/>
      <c r="Q249" s="2"/>
    </row>
    <row r="250" thickTop="1">
      <c r="A250" s="9"/>
      <c r="B250" s="44">
        <v>48</v>
      </c>
      <c r="C250" s="45" t="s">
        <v>264</v>
      </c>
      <c r="D250" s="45" t="s">
        <v>3</v>
      </c>
      <c r="E250" s="45" t="s">
        <v>265</v>
      </c>
      <c r="F250" s="45" t="s">
        <v>3</v>
      </c>
      <c r="G250" s="46" t="s">
        <v>103</v>
      </c>
      <c r="H250" s="57">
        <v>28</v>
      </c>
      <c r="I250" s="58">
        <f>ROUND(0,2)</f>
        <v>0</v>
      </c>
      <c r="J250" s="59">
        <f>ROUND(I250*H250,2)</f>
        <v>0</v>
      </c>
      <c r="K250" s="60">
        <v>0.20999999999999999</v>
      </c>
      <c r="L250" s="61">
        <f>IF(ISNUMBER(K250),ROUND(J250*(K250+1),2),0)</f>
        <v>0</v>
      </c>
      <c r="M250" s="12"/>
      <c r="N250" s="2"/>
      <c r="O250" s="2"/>
      <c r="P250" s="2"/>
      <c r="Q250" s="33">
        <f>IF(ISNUMBER(K250),IF(H250&gt;0,IF(I250&gt;0,J250,0),0),0)</f>
        <v>0</v>
      </c>
      <c r="R250" s="27">
        <f>IF(ISNUMBER(K250)=FALSE,J250,0)</f>
        <v>0</v>
      </c>
    </row>
    <row r="251">
      <c r="A251" s="9"/>
      <c r="B251" s="51" t="s">
        <v>51</v>
      </c>
      <c r="C251" s="1"/>
      <c r="D251" s="1"/>
      <c r="E251" s="52" t="s">
        <v>3</v>
      </c>
      <c r="F251" s="1"/>
      <c r="G251" s="1"/>
      <c r="H251" s="43"/>
      <c r="I251" s="1"/>
      <c r="J251" s="43"/>
      <c r="K251" s="1"/>
      <c r="L251" s="1"/>
      <c r="M251" s="12"/>
      <c r="N251" s="2"/>
      <c r="O251" s="2"/>
      <c r="P251" s="2"/>
      <c r="Q251" s="2"/>
    </row>
    <row r="252">
      <c r="A252" s="9"/>
      <c r="B252" s="51" t="s">
        <v>53</v>
      </c>
      <c r="C252" s="1"/>
      <c r="D252" s="1"/>
      <c r="E252" s="52" t="s">
        <v>266</v>
      </c>
      <c r="F252" s="1"/>
      <c r="G252" s="1"/>
      <c r="H252" s="43"/>
      <c r="I252" s="1"/>
      <c r="J252" s="43"/>
      <c r="K252" s="1"/>
      <c r="L252" s="1"/>
      <c r="M252" s="12"/>
      <c r="N252" s="2"/>
      <c r="O252" s="2"/>
      <c r="P252" s="2"/>
      <c r="Q252" s="2"/>
    </row>
    <row r="253" thickBot="1">
      <c r="A253" s="9"/>
      <c r="B253" s="53" t="s">
        <v>55</v>
      </c>
      <c r="C253" s="54"/>
      <c r="D253" s="54"/>
      <c r="E253" s="55" t="s">
        <v>267</v>
      </c>
      <c r="F253" s="54"/>
      <c r="G253" s="54"/>
      <c r="H253" s="56"/>
      <c r="I253" s="54"/>
      <c r="J253" s="56"/>
      <c r="K253" s="54"/>
      <c r="L253" s="54"/>
      <c r="M253" s="12"/>
      <c r="N253" s="2"/>
      <c r="O253" s="2"/>
      <c r="P253" s="2"/>
      <c r="Q253" s="2"/>
    </row>
    <row r="254" thickTop="1">
      <c r="A254" s="9"/>
      <c r="B254" s="44">
        <v>49</v>
      </c>
      <c r="C254" s="45" t="s">
        <v>268</v>
      </c>
      <c r="D254" s="45" t="s">
        <v>3</v>
      </c>
      <c r="E254" s="45" t="s">
        <v>269</v>
      </c>
      <c r="F254" s="45" t="s">
        <v>3</v>
      </c>
      <c r="G254" s="46" t="s">
        <v>103</v>
      </c>
      <c r="H254" s="57">
        <v>34</v>
      </c>
      <c r="I254" s="58">
        <f>ROUND(0,2)</f>
        <v>0</v>
      </c>
      <c r="J254" s="59">
        <f>ROUND(I254*H254,2)</f>
        <v>0</v>
      </c>
      <c r="K254" s="60">
        <v>0.20999999999999999</v>
      </c>
      <c r="L254" s="61">
        <f>IF(ISNUMBER(K254),ROUND(J254*(K254+1),2),0)</f>
        <v>0</v>
      </c>
      <c r="M254" s="12"/>
      <c r="N254" s="2"/>
      <c r="O254" s="2"/>
      <c r="P254" s="2"/>
      <c r="Q254" s="33">
        <f>IF(ISNUMBER(K254),IF(H254&gt;0,IF(I254&gt;0,J254,0),0),0)</f>
        <v>0</v>
      </c>
      <c r="R254" s="27">
        <f>IF(ISNUMBER(K254)=FALSE,J254,0)</f>
        <v>0</v>
      </c>
    </row>
    <row r="255">
      <c r="A255" s="9"/>
      <c r="B255" s="51" t="s">
        <v>51</v>
      </c>
      <c r="C255" s="1"/>
      <c r="D255" s="1"/>
      <c r="E255" s="52" t="s">
        <v>270</v>
      </c>
      <c r="F255" s="1"/>
      <c r="G255" s="1"/>
      <c r="H255" s="43"/>
      <c r="I255" s="1"/>
      <c r="J255" s="43"/>
      <c r="K255" s="1"/>
      <c r="L255" s="1"/>
      <c r="M255" s="12"/>
      <c r="N255" s="2"/>
      <c r="O255" s="2"/>
      <c r="P255" s="2"/>
      <c r="Q255" s="2"/>
    </row>
    <row r="256">
      <c r="A256" s="9"/>
      <c r="B256" s="51" t="s">
        <v>53</v>
      </c>
      <c r="C256" s="1"/>
      <c r="D256" s="1"/>
      <c r="E256" s="52" t="s">
        <v>3</v>
      </c>
      <c r="F256" s="1"/>
      <c r="G256" s="1"/>
      <c r="H256" s="43"/>
      <c r="I256" s="1"/>
      <c r="J256" s="43"/>
      <c r="K256" s="1"/>
      <c r="L256" s="1"/>
      <c r="M256" s="12"/>
      <c r="N256" s="2"/>
      <c r="O256" s="2"/>
      <c r="P256" s="2"/>
      <c r="Q256" s="2"/>
    </row>
    <row r="257" thickBot="1">
      <c r="A257" s="9"/>
      <c r="B257" s="53" t="s">
        <v>55</v>
      </c>
      <c r="C257" s="54"/>
      <c r="D257" s="54"/>
      <c r="E257" s="55" t="s">
        <v>271</v>
      </c>
      <c r="F257" s="54"/>
      <c r="G257" s="54"/>
      <c r="H257" s="56"/>
      <c r="I257" s="54"/>
      <c r="J257" s="56"/>
      <c r="K257" s="54"/>
      <c r="L257" s="54"/>
      <c r="M257" s="12"/>
      <c r="N257" s="2"/>
      <c r="O257" s="2"/>
      <c r="P257" s="2"/>
      <c r="Q257" s="2"/>
    </row>
    <row r="258" thickTop="1">
      <c r="A258" s="9"/>
      <c r="B258" s="44">
        <v>50</v>
      </c>
      <c r="C258" s="45" t="s">
        <v>272</v>
      </c>
      <c r="D258" s="45" t="s">
        <v>3</v>
      </c>
      <c r="E258" s="45" t="s">
        <v>273</v>
      </c>
      <c r="F258" s="45" t="s">
        <v>3</v>
      </c>
      <c r="G258" s="46" t="s">
        <v>103</v>
      </c>
      <c r="H258" s="57">
        <v>34</v>
      </c>
      <c r="I258" s="58">
        <f>ROUND(0,2)</f>
        <v>0</v>
      </c>
      <c r="J258" s="59">
        <f>ROUND(I258*H258,2)</f>
        <v>0</v>
      </c>
      <c r="K258" s="60">
        <v>0.20999999999999999</v>
      </c>
      <c r="L258" s="61">
        <f>IF(ISNUMBER(K258),ROUND(J258*(K258+1),2),0)</f>
        <v>0</v>
      </c>
      <c r="M258" s="12"/>
      <c r="N258" s="2"/>
      <c r="O258" s="2"/>
      <c r="P258" s="2"/>
      <c r="Q258" s="33">
        <f>IF(ISNUMBER(K258),IF(H258&gt;0,IF(I258&gt;0,J258,0),0),0)</f>
        <v>0</v>
      </c>
      <c r="R258" s="27">
        <f>IF(ISNUMBER(K258)=FALSE,J258,0)</f>
        <v>0</v>
      </c>
    </row>
    <row r="259">
      <c r="A259" s="9"/>
      <c r="B259" s="51" t="s">
        <v>51</v>
      </c>
      <c r="C259" s="1"/>
      <c r="D259" s="1"/>
      <c r="E259" s="52" t="s">
        <v>274</v>
      </c>
      <c r="F259" s="1"/>
      <c r="G259" s="1"/>
      <c r="H259" s="43"/>
      <c r="I259" s="1"/>
      <c r="J259" s="43"/>
      <c r="K259" s="1"/>
      <c r="L259" s="1"/>
      <c r="M259" s="12"/>
      <c r="N259" s="2"/>
      <c r="O259" s="2"/>
      <c r="P259" s="2"/>
      <c r="Q259" s="2"/>
    </row>
    <row r="260">
      <c r="A260" s="9"/>
      <c r="B260" s="51" t="s">
        <v>53</v>
      </c>
      <c r="C260" s="1"/>
      <c r="D260" s="1"/>
      <c r="E260" s="52" t="s">
        <v>3</v>
      </c>
      <c r="F260" s="1"/>
      <c r="G260" s="1"/>
      <c r="H260" s="43"/>
      <c r="I260" s="1"/>
      <c r="J260" s="43"/>
      <c r="K260" s="1"/>
      <c r="L260" s="1"/>
      <c r="M260" s="12"/>
      <c r="N260" s="2"/>
      <c r="O260" s="2"/>
      <c r="P260" s="2"/>
      <c r="Q260" s="2"/>
    </row>
    <row r="261" thickBot="1">
      <c r="A261" s="9"/>
      <c r="B261" s="53" t="s">
        <v>55</v>
      </c>
      <c r="C261" s="54"/>
      <c r="D261" s="54"/>
      <c r="E261" s="55" t="s">
        <v>263</v>
      </c>
      <c r="F261" s="54"/>
      <c r="G261" s="54"/>
      <c r="H261" s="56"/>
      <c r="I261" s="54"/>
      <c r="J261" s="56"/>
      <c r="K261" s="54"/>
      <c r="L261" s="54"/>
      <c r="M261" s="12"/>
      <c r="N261" s="2"/>
      <c r="O261" s="2"/>
      <c r="P261" s="2"/>
      <c r="Q261" s="2"/>
    </row>
    <row r="262" thickTop="1">
      <c r="A262" s="9"/>
      <c r="B262" s="44">
        <v>51</v>
      </c>
      <c r="C262" s="45" t="s">
        <v>275</v>
      </c>
      <c r="D262" s="45" t="s">
        <v>3</v>
      </c>
      <c r="E262" s="45" t="s">
        <v>276</v>
      </c>
      <c r="F262" s="45" t="s">
        <v>3</v>
      </c>
      <c r="G262" s="46" t="s">
        <v>277</v>
      </c>
      <c r="H262" s="57">
        <v>2074</v>
      </c>
      <c r="I262" s="58">
        <f>ROUND(0,2)</f>
        <v>0</v>
      </c>
      <c r="J262" s="59">
        <f>ROUND(I262*H262,2)</f>
        <v>0</v>
      </c>
      <c r="K262" s="60">
        <v>0.20999999999999999</v>
      </c>
      <c r="L262" s="61">
        <f>IF(ISNUMBER(K262),ROUND(J262*(K262+1),2),0)</f>
        <v>0</v>
      </c>
      <c r="M262" s="12"/>
      <c r="N262" s="2"/>
      <c r="O262" s="2"/>
      <c r="P262" s="2"/>
      <c r="Q262" s="33">
        <f>IF(ISNUMBER(K262),IF(H262&gt;0,IF(I262&gt;0,J262,0),0),0)</f>
        <v>0</v>
      </c>
      <c r="R262" s="27">
        <f>IF(ISNUMBER(K262)=FALSE,J262,0)</f>
        <v>0</v>
      </c>
    </row>
    <row r="263">
      <c r="A263" s="9"/>
      <c r="B263" s="51" t="s">
        <v>51</v>
      </c>
      <c r="C263" s="1"/>
      <c r="D263" s="1"/>
      <c r="E263" s="52" t="s">
        <v>3</v>
      </c>
      <c r="F263" s="1"/>
      <c r="G263" s="1"/>
      <c r="H263" s="43"/>
      <c r="I263" s="1"/>
      <c r="J263" s="43"/>
      <c r="K263" s="1"/>
      <c r="L263" s="1"/>
      <c r="M263" s="12"/>
      <c r="N263" s="2"/>
      <c r="O263" s="2"/>
      <c r="P263" s="2"/>
      <c r="Q263" s="2"/>
    </row>
    <row r="264">
      <c r="A264" s="9"/>
      <c r="B264" s="51" t="s">
        <v>53</v>
      </c>
      <c r="C264" s="1"/>
      <c r="D264" s="1"/>
      <c r="E264" s="52" t="s">
        <v>278</v>
      </c>
      <c r="F264" s="1"/>
      <c r="G264" s="1"/>
      <c r="H264" s="43"/>
      <c r="I264" s="1"/>
      <c r="J264" s="43"/>
      <c r="K264" s="1"/>
      <c r="L264" s="1"/>
      <c r="M264" s="12"/>
      <c r="N264" s="2"/>
      <c r="O264" s="2"/>
      <c r="P264" s="2"/>
      <c r="Q264" s="2"/>
    </row>
    <row r="265" thickBot="1">
      <c r="A265" s="9"/>
      <c r="B265" s="53" t="s">
        <v>55</v>
      </c>
      <c r="C265" s="54"/>
      <c r="D265" s="54"/>
      <c r="E265" s="55" t="s">
        <v>279</v>
      </c>
      <c r="F265" s="54"/>
      <c r="G265" s="54"/>
      <c r="H265" s="56"/>
      <c r="I265" s="54"/>
      <c r="J265" s="56"/>
      <c r="K265" s="54"/>
      <c r="L265" s="54"/>
      <c r="M265" s="12"/>
      <c r="N265" s="2"/>
      <c r="O265" s="2"/>
      <c r="P265" s="2"/>
      <c r="Q265" s="2"/>
    </row>
    <row r="266" thickTop="1">
      <c r="A266" s="9"/>
      <c r="B266" s="44">
        <v>52</v>
      </c>
      <c r="C266" s="45" t="s">
        <v>280</v>
      </c>
      <c r="D266" s="45" t="s">
        <v>3</v>
      </c>
      <c r="E266" s="45" t="s">
        <v>281</v>
      </c>
      <c r="F266" s="45" t="s">
        <v>3</v>
      </c>
      <c r="G266" s="46" t="s">
        <v>183</v>
      </c>
      <c r="H266" s="57">
        <v>2</v>
      </c>
      <c r="I266" s="58">
        <f>ROUND(0,2)</f>
        <v>0</v>
      </c>
      <c r="J266" s="59">
        <f>ROUND(I266*H266,2)</f>
        <v>0</v>
      </c>
      <c r="K266" s="60">
        <v>0.20999999999999999</v>
      </c>
      <c r="L266" s="61">
        <f>IF(ISNUMBER(K266),ROUND(J266*(K266+1),2),0)</f>
        <v>0</v>
      </c>
      <c r="M266" s="12"/>
      <c r="N266" s="2"/>
      <c r="O266" s="2"/>
      <c r="P266" s="2"/>
      <c r="Q266" s="33">
        <f>IF(ISNUMBER(K266),IF(H266&gt;0,IF(I266&gt;0,J266,0),0),0)</f>
        <v>0</v>
      </c>
      <c r="R266" s="27">
        <f>IF(ISNUMBER(K266)=FALSE,J266,0)</f>
        <v>0</v>
      </c>
    </row>
    <row r="267">
      <c r="A267" s="9"/>
      <c r="B267" s="51" t="s">
        <v>51</v>
      </c>
      <c r="C267" s="1"/>
      <c r="D267" s="1"/>
      <c r="E267" s="52" t="s">
        <v>3</v>
      </c>
      <c r="F267" s="1"/>
      <c r="G267" s="1"/>
      <c r="H267" s="43"/>
      <c r="I267" s="1"/>
      <c r="J267" s="43"/>
      <c r="K267" s="1"/>
      <c r="L267" s="1"/>
      <c r="M267" s="12"/>
      <c r="N267" s="2"/>
      <c r="O267" s="2"/>
      <c r="P267" s="2"/>
      <c r="Q267" s="2"/>
    </row>
    <row r="268">
      <c r="A268" s="9"/>
      <c r="B268" s="51" t="s">
        <v>53</v>
      </c>
      <c r="C268" s="1"/>
      <c r="D268" s="1"/>
      <c r="E268" s="52" t="s">
        <v>282</v>
      </c>
      <c r="F268" s="1"/>
      <c r="G268" s="1"/>
      <c r="H268" s="43"/>
      <c r="I268" s="1"/>
      <c r="J268" s="43"/>
      <c r="K268" s="1"/>
      <c r="L268" s="1"/>
      <c r="M268" s="12"/>
      <c r="N268" s="2"/>
      <c r="O268" s="2"/>
      <c r="P268" s="2"/>
      <c r="Q268" s="2"/>
    </row>
    <row r="269" thickBot="1">
      <c r="A269" s="9"/>
      <c r="B269" s="53" t="s">
        <v>55</v>
      </c>
      <c r="C269" s="54"/>
      <c r="D269" s="54"/>
      <c r="E269" s="55" t="s">
        <v>283</v>
      </c>
      <c r="F269" s="54"/>
      <c r="G269" s="54"/>
      <c r="H269" s="56"/>
      <c r="I269" s="54"/>
      <c r="J269" s="56"/>
      <c r="K269" s="54"/>
      <c r="L269" s="54"/>
      <c r="M269" s="12"/>
      <c r="N269" s="2"/>
      <c r="O269" s="2"/>
      <c r="P269" s="2"/>
      <c r="Q269" s="2"/>
    </row>
    <row r="270" thickTop="1">
      <c r="A270" s="9"/>
      <c r="B270" s="44">
        <v>53</v>
      </c>
      <c r="C270" s="45" t="s">
        <v>284</v>
      </c>
      <c r="D270" s="45" t="s">
        <v>3</v>
      </c>
      <c r="E270" s="45" t="s">
        <v>285</v>
      </c>
      <c r="F270" s="45" t="s">
        <v>3</v>
      </c>
      <c r="G270" s="46" t="s">
        <v>103</v>
      </c>
      <c r="H270" s="57">
        <v>55</v>
      </c>
      <c r="I270" s="58">
        <f>ROUND(0,2)</f>
        <v>0</v>
      </c>
      <c r="J270" s="59">
        <f>ROUND(I270*H270,2)</f>
        <v>0</v>
      </c>
      <c r="K270" s="60">
        <v>0.20999999999999999</v>
      </c>
      <c r="L270" s="61">
        <f>IF(ISNUMBER(K270),ROUND(J270*(K270+1),2),0)</f>
        <v>0</v>
      </c>
      <c r="M270" s="12"/>
      <c r="N270" s="2"/>
      <c r="O270" s="2"/>
      <c r="P270" s="2"/>
      <c r="Q270" s="33">
        <f>IF(ISNUMBER(K270),IF(H270&gt;0,IF(I270&gt;0,J270,0),0),0)</f>
        <v>0</v>
      </c>
      <c r="R270" s="27">
        <f>IF(ISNUMBER(K270)=FALSE,J270,0)</f>
        <v>0</v>
      </c>
    </row>
    <row r="271">
      <c r="A271" s="9"/>
      <c r="B271" s="51" t="s">
        <v>51</v>
      </c>
      <c r="C271" s="1"/>
      <c r="D271" s="1"/>
      <c r="E271" s="52" t="s">
        <v>286</v>
      </c>
      <c r="F271" s="1"/>
      <c r="G271" s="1"/>
      <c r="H271" s="43"/>
      <c r="I271" s="1"/>
      <c r="J271" s="43"/>
      <c r="K271" s="1"/>
      <c r="L271" s="1"/>
      <c r="M271" s="12"/>
      <c r="N271" s="2"/>
      <c r="O271" s="2"/>
      <c r="P271" s="2"/>
      <c r="Q271" s="2"/>
    </row>
    <row r="272">
      <c r="A272" s="9"/>
      <c r="B272" s="51" t="s">
        <v>53</v>
      </c>
      <c r="C272" s="1"/>
      <c r="D272" s="1"/>
      <c r="E272" s="52" t="s">
        <v>287</v>
      </c>
      <c r="F272" s="1"/>
      <c r="G272" s="1"/>
      <c r="H272" s="43"/>
      <c r="I272" s="1"/>
      <c r="J272" s="43"/>
      <c r="K272" s="1"/>
      <c r="L272" s="1"/>
      <c r="M272" s="12"/>
      <c r="N272" s="2"/>
      <c r="O272" s="2"/>
      <c r="P272" s="2"/>
      <c r="Q272" s="2"/>
    </row>
    <row r="273" thickBot="1">
      <c r="A273" s="9"/>
      <c r="B273" s="53" t="s">
        <v>55</v>
      </c>
      <c r="C273" s="54"/>
      <c r="D273" s="54"/>
      <c r="E273" s="55" t="s">
        <v>288</v>
      </c>
      <c r="F273" s="54"/>
      <c r="G273" s="54"/>
      <c r="H273" s="56"/>
      <c r="I273" s="54"/>
      <c r="J273" s="56"/>
      <c r="K273" s="54"/>
      <c r="L273" s="54"/>
      <c r="M273" s="12"/>
      <c r="N273" s="2"/>
      <c r="O273" s="2"/>
      <c r="P273" s="2"/>
      <c r="Q273" s="2"/>
    </row>
    <row r="274" thickTop="1">
      <c r="A274" s="9"/>
      <c r="B274" s="44">
        <v>54</v>
      </c>
      <c r="C274" s="45" t="s">
        <v>289</v>
      </c>
      <c r="D274" s="45" t="s">
        <v>3</v>
      </c>
      <c r="E274" s="45" t="s">
        <v>290</v>
      </c>
      <c r="F274" s="45" t="s">
        <v>3</v>
      </c>
      <c r="G274" s="46" t="s">
        <v>103</v>
      </c>
      <c r="H274" s="57">
        <v>55</v>
      </c>
      <c r="I274" s="58">
        <f>ROUND(0,2)</f>
        <v>0</v>
      </c>
      <c r="J274" s="59">
        <f>ROUND(I274*H274,2)</f>
        <v>0</v>
      </c>
      <c r="K274" s="60">
        <v>0.20999999999999999</v>
      </c>
      <c r="L274" s="61">
        <f>IF(ISNUMBER(K274),ROUND(J274*(K274+1),2),0)</f>
        <v>0</v>
      </c>
      <c r="M274" s="12"/>
      <c r="N274" s="2"/>
      <c r="O274" s="2"/>
      <c r="P274" s="2"/>
      <c r="Q274" s="33">
        <f>IF(ISNUMBER(K274),IF(H274&gt;0,IF(I274&gt;0,J274,0),0),0)</f>
        <v>0</v>
      </c>
      <c r="R274" s="27">
        <f>IF(ISNUMBER(K274)=FALSE,J274,0)</f>
        <v>0</v>
      </c>
    </row>
    <row r="275">
      <c r="A275" s="9"/>
      <c r="B275" s="51" t="s">
        <v>51</v>
      </c>
      <c r="C275" s="1"/>
      <c r="D275" s="1"/>
      <c r="E275" s="52" t="s">
        <v>291</v>
      </c>
      <c r="F275" s="1"/>
      <c r="G275" s="1"/>
      <c r="H275" s="43"/>
      <c r="I275" s="1"/>
      <c r="J275" s="43"/>
      <c r="K275" s="1"/>
      <c r="L275" s="1"/>
      <c r="M275" s="12"/>
      <c r="N275" s="2"/>
      <c r="O275" s="2"/>
      <c r="P275" s="2"/>
      <c r="Q275" s="2"/>
    </row>
    <row r="276">
      <c r="A276" s="9"/>
      <c r="B276" s="51" t="s">
        <v>53</v>
      </c>
      <c r="C276" s="1"/>
      <c r="D276" s="1"/>
      <c r="E276" s="52" t="s">
        <v>287</v>
      </c>
      <c r="F276" s="1"/>
      <c r="G276" s="1"/>
      <c r="H276" s="43"/>
      <c r="I276" s="1"/>
      <c r="J276" s="43"/>
      <c r="K276" s="1"/>
      <c r="L276" s="1"/>
      <c r="M276" s="12"/>
      <c r="N276" s="2"/>
      <c r="O276" s="2"/>
      <c r="P276" s="2"/>
      <c r="Q276" s="2"/>
    </row>
    <row r="277" thickBot="1">
      <c r="A277" s="9"/>
      <c r="B277" s="53" t="s">
        <v>55</v>
      </c>
      <c r="C277" s="54"/>
      <c r="D277" s="54"/>
      <c r="E277" s="55" t="s">
        <v>292</v>
      </c>
      <c r="F277" s="54"/>
      <c r="G277" s="54"/>
      <c r="H277" s="56"/>
      <c r="I277" s="54"/>
      <c r="J277" s="56"/>
      <c r="K277" s="54"/>
      <c r="L277" s="54"/>
      <c r="M277" s="12"/>
      <c r="N277" s="2"/>
      <c r="O277" s="2"/>
      <c r="P277" s="2"/>
      <c r="Q277" s="2"/>
    </row>
    <row r="278" thickTop="1">
      <c r="A278" s="9"/>
      <c r="B278" s="44">
        <v>55</v>
      </c>
      <c r="C278" s="45" t="s">
        <v>293</v>
      </c>
      <c r="D278" s="45" t="s">
        <v>3</v>
      </c>
      <c r="E278" s="45" t="s">
        <v>294</v>
      </c>
      <c r="F278" s="45" t="s">
        <v>3</v>
      </c>
      <c r="G278" s="46" t="s">
        <v>277</v>
      </c>
      <c r="H278" s="57">
        <v>3300</v>
      </c>
      <c r="I278" s="58">
        <f>ROUND(0,2)</f>
        <v>0</v>
      </c>
      <c r="J278" s="59">
        <f>ROUND(I278*H278,2)</f>
        <v>0</v>
      </c>
      <c r="K278" s="60">
        <v>0.20999999999999999</v>
      </c>
      <c r="L278" s="61">
        <f>IF(ISNUMBER(K278),ROUND(J278*(K278+1),2),0)</f>
        <v>0</v>
      </c>
      <c r="M278" s="12"/>
      <c r="N278" s="2"/>
      <c r="O278" s="2"/>
      <c r="P278" s="2"/>
      <c r="Q278" s="33">
        <f>IF(ISNUMBER(K278),IF(H278&gt;0,IF(I278&gt;0,J278,0),0),0)</f>
        <v>0</v>
      </c>
      <c r="R278" s="27">
        <f>IF(ISNUMBER(K278)=FALSE,J278,0)</f>
        <v>0</v>
      </c>
    </row>
    <row r="279">
      <c r="A279" s="9"/>
      <c r="B279" s="51" t="s">
        <v>51</v>
      </c>
      <c r="C279" s="1"/>
      <c r="D279" s="1"/>
      <c r="E279" s="52" t="s">
        <v>295</v>
      </c>
      <c r="F279" s="1"/>
      <c r="G279" s="1"/>
      <c r="H279" s="43"/>
      <c r="I279" s="1"/>
      <c r="J279" s="43"/>
      <c r="K279" s="1"/>
      <c r="L279" s="1"/>
      <c r="M279" s="12"/>
      <c r="N279" s="2"/>
      <c r="O279" s="2"/>
      <c r="P279" s="2"/>
      <c r="Q279" s="2"/>
    </row>
    <row r="280">
      <c r="A280" s="9"/>
      <c r="B280" s="51" t="s">
        <v>53</v>
      </c>
      <c r="C280" s="1"/>
      <c r="D280" s="1"/>
      <c r="E280" s="52" t="s">
        <v>296</v>
      </c>
      <c r="F280" s="1"/>
      <c r="G280" s="1"/>
      <c r="H280" s="43"/>
      <c r="I280" s="1"/>
      <c r="J280" s="43"/>
      <c r="K280" s="1"/>
      <c r="L280" s="1"/>
      <c r="M280" s="12"/>
      <c r="N280" s="2"/>
      <c r="O280" s="2"/>
      <c r="P280" s="2"/>
      <c r="Q280" s="2"/>
    </row>
    <row r="281" thickBot="1">
      <c r="A281" s="9"/>
      <c r="B281" s="53" t="s">
        <v>55</v>
      </c>
      <c r="C281" s="54"/>
      <c r="D281" s="54"/>
      <c r="E281" s="55" t="s">
        <v>297</v>
      </c>
      <c r="F281" s="54"/>
      <c r="G281" s="54"/>
      <c r="H281" s="56"/>
      <c r="I281" s="54"/>
      <c r="J281" s="56"/>
      <c r="K281" s="54"/>
      <c r="L281" s="54"/>
      <c r="M281" s="12"/>
      <c r="N281" s="2"/>
      <c r="O281" s="2"/>
      <c r="P281" s="2"/>
      <c r="Q281" s="2"/>
    </row>
    <row r="282" thickTop="1">
      <c r="A282" s="9"/>
      <c r="B282" s="44">
        <v>56</v>
      </c>
      <c r="C282" s="45" t="s">
        <v>298</v>
      </c>
      <c r="D282" s="45" t="s">
        <v>3</v>
      </c>
      <c r="E282" s="45" t="s">
        <v>299</v>
      </c>
      <c r="F282" s="45" t="s">
        <v>3</v>
      </c>
      <c r="G282" s="46" t="s">
        <v>103</v>
      </c>
      <c r="H282" s="57">
        <v>35.5</v>
      </c>
      <c r="I282" s="58">
        <f>ROUND(0,2)</f>
        <v>0</v>
      </c>
      <c r="J282" s="59">
        <f>ROUND(I282*H282,2)</f>
        <v>0</v>
      </c>
      <c r="K282" s="60">
        <v>0.20999999999999999</v>
      </c>
      <c r="L282" s="61">
        <f>IF(ISNUMBER(K282),ROUND(J282*(K282+1),2),0)</f>
        <v>0</v>
      </c>
      <c r="M282" s="12"/>
      <c r="N282" s="2"/>
      <c r="O282" s="2"/>
      <c r="P282" s="2"/>
      <c r="Q282" s="33">
        <f>IF(ISNUMBER(K282),IF(H282&gt;0,IF(I282&gt;0,J282,0),0),0)</f>
        <v>0</v>
      </c>
      <c r="R282" s="27">
        <f>IF(ISNUMBER(K282)=FALSE,J282,0)</f>
        <v>0</v>
      </c>
    </row>
    <row r="283">
      <c r="A283" s="9"/>
      <c r="B283" s="51" t="s">
        <v>51</v>
      </c>
      <c r="C283" s="1"/>
      <c r="D283" s="1"/>
      <c r="E283" s="52" t="s">
        <v>300</v>
      </c>
      <c r="F283" s="1"/>
      <c r="G283" s="1"/>
      <c r="H283" s="43"/>
      <c r="I283" s="1"/>
      <c r="J283" s="43"/>
      <c r="K283" s="1"/>
      <c r="L283" s="1"/>
      <c r="M283" s="12"/>
      <c r="N283" s="2"/>
      <c r="O283" s="2"/>
      <c r="P283" s="2"/>
      <c r="Q283" s="2"/>
    </row>
    <row r="284">
      <c r="A284" s="9"/>
      <c r="B284" s="51" t="s">
        <v>53</v>
      </c>
      <c r="C284" s="1"/>
      <c r="D284" s="1"/>
      <c r="E284" s="52" t="s">
        <v>301</v>
      </c>
      <c r="F284" s="1"/>
      <c r="G284" s="1"/>
      <c r="H284" s="43"/>
      <c r="I284" s="1"/>
      <c r="J284" s="43"/>
      <c r="K284" s="1"/>
      <c r="L284" s="1"/>
      <c r="M284" s="12"/>
      <c r="N284" s="2"/>
      <c r="O284" s="2"/>
      <c r="P284" s="2"/>
      <c r="Q284" s="2"/>
    </row>
    <row r="285" thickBot="1">
      <c r="A285" s="9"/>
      <c r="B285" s="53" t="s">
        <v>55</v>
      </c>
      <c r="C285" s="54"/>
      <c r="D285" s="54"/>
      <c r="E285" s="55" t="s">
        <v>302</v>
      </c>
      <c r="F285" s="54"/>
      <c r="G285" s="54"/>
      <c r="H285" s="56"/>
      <c r="I285" s="54"/>
      <c r="J285" s="56"/>
      <c r="K285" s="54"/>
      <c r="L285" s="54"/>
      <c r="M285" s="12"/>
      <c r="N285" s="2"/>
      <c r="O285" s="2"/>
      <c r="P285" s="2"/>
      <c r="Q285" s="2"/>
    </row>
    <row r="286" thickTop="1">
      <c r="A286" s="9"/>
      <c r="B286" s="44">
        <v>57</v>
      </c>
      <c r="C286" s="45" t="s">
        <v>303</v>
      </c>
      <c r="D286" s="45" t="s">
        <v>3</v>
      </c>
      <c r="E286" s="45" t="s">
        <v>304</v>
      </c>
      <c r="F286" s="45" t="s">
        <v>3</v>
      </c>
      <c r="G286" s="46" t="s">
        <v>103</v>
      </c>
      <c r="H286" s="57">
        <v>59.5</v>
      </c>
      <c r="I286" s="58">
        <f>ROUND(0,2)</f>
        <v>0</v>
      </c>
      <c r="J286" s="59">
        <f>ROUND(I286*H286,2)</f>
        <v>0</v>
      </c>
      <c r="K286" s="60">
        <v>0.20999999999999999</v>
      </c>
      <c r="L286" s="61">
        <f>IF(ISNUMBER(K286),ROUND(J286*(K286+1),2),0)</f>
        <v>0</v>
      </c>
      <c r="M286" s="12"/>
      <c r="N286" s="2"/>
      <c r="O286" s="2"/>
      <c r="P286" s="2"/>
      <c r="Q286" s="33">
        <f>IF(ISNUMBER(K286),IF(H286&gt;0,IF(I286&gt;0,J286,0),0),0)</f>
        <v>0</v>
      </c>
      <c r="R286" s="27">
        <f>IF(ISNUMBER(K286)=FALSE,J286,0)</f>
        <v>0</v>
      </c>
    </row>
    <row r="287">
      <c r="A287" s="9"/>
      <c r="B287" s="51" t="s">
        <v>51</v>
      </c>
      <c r="C287" s="1"/>
      <c r="D287" s="1"/>
      <c r="E287" s="52" t="s">
        <v>305</v>
      </c>
      <c r="F287" s="1"/>
      <c r="G287" s="1"/>
      <c r="H287" s="43"/>
      <c r="I287" s="1"/>
      <c r="J287" s="43"/>
      <c r="K287" s="1"/>
      <c r="L287" s="1"/>
      <c r="M287" s="12"/>
      <c r="N287" s="2"/>
      <c r="O287" s="2"/>
      <c r="P287" s="2"/>
      <c r="Q287" s="2"/>
    </row>
    <row r="288">
      <c r="A288" s="9"/>
      <c r="B288" s="51" t="s">
        <v>53</v>
      </c>
      <c r="C288" s="1"/>
      <c r="D288" s="1"/>
      <c r="E288" s="52" t="s">
        <v>105</v>
      </c>
      <c r="F288" s="1"/>
      <c r="G288" s="1"/>
      <c r="H288" s="43"/>
      <c r="I288" s="1"/>
      <c r="J288" s="43"/>
      <c r="K288" s="1"/>
      <c r="L288" s="1"/>
      <c r="M288" s="12"/>
      <c r="N288" s="2"/>
      <c r="O288" s="2"/>
      <c r="P288" s="2"/>
      <c r="Q288" s="2"/>
    </row>
    <row r="289" thickBot="1">
      <c r="A289" s="9"/>
      <c r="B289" s="53" t="s">
        <v>55</v>
      </c>
      <c r="C289" s="54"/>
      <c r="D289" s="54"/>
      <c r="E289" s="55" t="s">
        <v>306</v>
      </c>
      <c r="F289" s="54"/>
      <c r="G289" s="54"/>
      <c r="H289" s="56"/>
      <c r="I289" s="54"/>
      <c r="J289" s="56"/>
      <c r="K289" s="54"/>
      <c r="L289" s="54"/>
      <c r="M289" s="12"/>
      <c r="N289" s="2"/>
      <c r="O289" s="2"/>
      <c r="P289" s="2"/>
      <c r="Q289" s="2"/>
    </row>
    <row r="290" thickTop="1">
      <c r="A290" s="9"/>
      <c r="B290" s="44">
        <v>58</v>
      </c>
      <c r="C290" s="45" t="s">
        <v>307</v>
      </c>
      <c r="D290" s="45" t="s">
        <v>3</v>
      </c>
      <c r="E290" s="45" t="s">
        <v>308</v>
      </c>
      <c r="F290" s="45" t="s">
        <v>3</v>
      </c>
      <c r="G290" s="46" t="s">
        <v>135</v>
      </c>
      <c r="H290" s="57">
        <v>65</v>
      </c>
      <c r="I290" s="58">
        <f>ROUND(0,2)</f>
        <v>0</v>
      </c>
      <c r="J290" s="59">
        <f>ROUND(I290*H290,2)</f>
        <v>0</v>
      </c>
      <c r="K290" s="60">
        <v>0.20999999999999999</v>
      </c>
      <c r="L290" s="61">
        <f>IF(ISNUMBER(K290),ROUND(J290*(K290+1),2),0)</f>
        <v>0</v>
      </c>
      <c r="M290" s="12"/>
      <c r="N290" s="2"/>
      <c r="O290" s="2"/>
      <c r="P290" s="2"/>
      <c r="Q290" s="33">
        <f>IF(ISNUMBER(K290),IF(H290&gt;0,IF(I290&gt;0,J290,0),0),0)</f>
        <v>0</v>
      </c>
      <c r="R290" s="27">
        <f>IF(ISNUMBER(K290)=FALSE,J290,0)</f>
        <v>0</v>
      </c>
    </row>
    <row r="291">
      <c r="A291" s="9"/>
      <c r="B291" s="51" t="s">
        <v>51</v>
      </c>
      <c r="C291" s="1"/>
      <c r="D291" s="1"/>
      <c r="E291" s="52" t="s">
        <v>3</v>
      </c>
      <c r="F291" s="1"/>
      <c r="G291" s="1"/>
      <c r="H291" s="43"/>
      <c r="I291" s="1"/>
      <c r="J291" s="43"/>
      <c r="K291" s="1"/>
      <c r="L291" s="1"/>
      <c r="M291" s="12"/>
      <c r="N291" s="2"/>
      <c r="O291" s="2"/>
      <c r="P291" s="2"/>
      <c r="Q291" s="2"/>
    </row>
    <row r="292">
      <c r="A292" s="9"/>
      <c r="B292" s="51" t="s">
        <v>53</v>
      </c>
      <c r="C292" s="1"/>
      <c r="D292" s="1"/>
      <c r="E292" s="52" t="s">
        <v>309</v>
      </c>
      <c r="F292" s="1"/>
      <c r="G292" s="1"/>
      <c r="H292" s="43"/>
      <c r="I292" s="1"/>
      <c r="J292" s="43"/>
      <c r="K292" s="1"/>
      <c r="L292" s="1"/>
      <c r="M292" s="12"/>
      <c r="N292" s="2"/>
      <c r="O292" s="2"/>
      <c r="P292" s="2"/>
      <c r="Q292" s="2"/>
    </row>
    <row r="293" thickBot="1">
      <c r="A293" s="9"/>
      <c r="B293" s="53" t="s">
        <v>55</v>
      </c>
      <c r="C293" s="54"/>
      <c r="D293" s="54"/>
      <c r="E293" s="55" t="s">
        <v>310</v>
      </c>
      <c r="F293" s="54"/>
      <c r="G293" s="54"/>
      <c r="H293" s="56"/>
      <c r="I293" s="54"/>
      <c r="J293" s="56"/>
      <c r="K293" s="54"/>
      <c r="L293" s="54"/>
      <c r="M293" s="12"/>
      <c r="N293" s="2"/>
      <c r="O293" s="2"/>
      <c r="P293" s="2"/>
      <c r="Q293" s="2"/>
    </row>
    <row r="294" thickTop="1">
      <c r="A294" s="9"/>
      <c r="B294" s="44">
        <v>59</v>
      </c>
      <c r="C294" s="45" t="s">
        <v>311</v>
      </c>
      <c r="D294" s="45" t="s">
        <v>3</v>
      </c>
      <c r="E294" s="45" t="s">
        <v>312</v>
      </c>
      <c r="F294" s="45" t="s">
        <v>3</v>
      </c>
      <c r="G294" s="46" t="s">
        <v>93</v>
      </c>
      <c r="H294" s="57">
        <v>2</v>
      </c>
      <c r="I294" s="58">
        <f>ROUND(0,2)</f>
        <v>0</v>
      </c>
      <c r="J294" s="59">
        <f>ROUND(I294*H294,2)</f>
        <v>0</v>
      </c>
      <c r="K294" s="60">
        <v>0.20999999999999999</v>
      </c>
      <c r="L294" s="61">
        <f>IF(ISNUMBER(K294),ROUND(J294*(K294+1),2),0)</f>
        <v>0</v>
      </c>
      <c r="M294" s="12"/>
      <c r="N294" s="2"/>
      <c r="O294" s="2"/>
      <c r="P294" s="2"/>
      <c r="Q294" s="33">
        <f>IF(ISNUMBER(K294),IF(H294&gt;0,IF(I294&gt;0,J294,0),0),0)</f>
        <v>0</v>
      </c>
      <c r="R294" s="27">
        <f>IF(ISNUMBER(K294)=FALSE,J294,0)</f>
        <v>0</v>
      </c>
    </row>
    <row r="295">
      <c r="A295" s="9"/>
      <c r="B295" s="51" t="s">
        <v>51</v>
      </c>
      <c r="C295" s="1"/>
      <c r="D295" s="1"/>
      <c r="E295" s="52" t="s">
        <v>94</v>
      </c>
      <c r="F295" s="1"/>
      <c r="G295" s="1"/>
      <c r="H295" s="43"/>
      <c r="I295" s="1"/>
      <c r="J295" s="43"/>
      <c r="K295" s="1"/>
      <c r="L295" s="1"/>
      <c r="M295" s="12"/>
      <c r="N295" s="2"/>
      <c r="O295" s="2"/>
      <c r="P295" s="2"/>
      <c r="Q295" s="2"/>
    </row>
    <row r="296">
      <c r="A296" s="9"/>
      <c r="B296" s="51" t="s">
        <v>53</v>
      </c>
      <c r="C296" s="1"/>
      <c r="D296" s="1"/>
      <c r="E296" s="52" t="s">
        <v>313</v>
      </c>
      <c r="F296" s="1"/>
      <c r="G296" s="1"/>
      <c r="H296" s="43"/>
      <c r="I296" s="1"/>
      <c r="J296" s="43"/>
      <c r="K296" s="1"/>
      <c r="L296" s="1"/>
      <c r="M296" s="12"/>
      <c r="N296" s="2"/>
      <c r="O296" s="2"/>
      <c r="P296" s="2"/>
      <c r="Q296" s="2"/>
    </row>
    <row r="297" thickBot="1">
      <c r="A297" s="9"/>
      <c r="B297" s="53" t="s">
        <v>55</v>
      </c>
      <c r="C297" s="54"/>
      <c r="D297" s="54"/>
      <c r="E297" s="55" t="s">
        <v>314</v>
      </c>
      <c r="F297" s="54"/>
      <c r="G297" s="54"/>
      <c r="H297" s="56"/>
      <c r="I297" s="54"/>
      <c r="J297" s="56"/>
      <c r="K297" s="54"/>
      <c r="L297" s="54"/>
      <c r="M297" s="12"/>
      <c r="N297" s="2"/>
      <c r="O297" s="2"/>
      <c r="P297" s="2"/>
      <c r="Q297" s="2"/>
    </row>
    <row r="298" thickTop="1">
      <c r="A298" s="9"/>
      <c r="B298" s="44">
        <v>60</v>
      </c>
      <c r="C298" s="45" t="s">
        <v>315</v>
      </c>
      <c r="D298" s="45" t="s">
        <v>3</v>
      </c>
      <c r="E298" s="45" t="s">
        <v>316</v>
      </c>
      <c r="F298" s="45" t="s">
        <v>3</v>
      </c>
      <c r="G298" s="46" t="s">
        <v>183</v>
      </c>
      <c r="H298" s="57">
        <v>5</v>
      </c>
      <c r="I298" s="58">
        <f>ROUND(0,2)</f>
        <v>0</v>
      </c>
      <c r="J298" s="59">
        <f>ROUND(I298*H298,2)</f>
        <v>0</v>
      </c>
      <c r="K298" s="60">
        <v>0.20999999999999999</v>
      </c>
      <c r="L298" s="61">
        <f>IF(ISNUMBER(K298),ROUND(J298*(K298+1),2),0)</f>
        <v>0</v>
      </c>
      <c r="M298" s="12"/>
      <c r="N298" s="2"/>
      <c r="O298" s="2"/>
      <c r="P298" s="2"/>
      <c r="Q298" s="33">
        <f>IF(ISNUMBER(K298),IF(H298&gt;0,IF(I298&gt;0,J298,0),0),0)</f>
        <v>0</v>
      </c>
      <c r="R298" s="27">
        <f>IF(ISNUMBER(K298)=FALSE,J298,0)</f>
        <v>0</v>
      </c>
    </row>
    <row r="299">
      <c r="A299" s="9"/>
      <c r="B299" s="51" t="s">
        <v>51</v>
      </c>
      <c r="C299" s="1"/>
      <c r="D299" s="1"/>
      <c r="E299" s="52" t="s">
        <v>317</v>
      </c>
      <c r="F299" s="1"/>
      <c r="G299" s="1"/>
      <c r="H299" s="43"/>
      <c r="I299" s="1"/>
      <c r="J299" s="43"/>
      <c r="K299" s="1"/>
      <c r="L299" s="1"/>
      <c r="M299" s="12"/>
      <c r="N299" s="2"/>
      <c r="O299" s="2"/>
      <c r="P299" s="2"/>
      <c r="Q299" s="2"/>
    </row>
    <row r="300">
      <c r="A300" s="9"/>
      <c r="B300" s="51" t="s">
        <v>53</v>
      </c>
      <c r="C300" s="1"/>
      <c r="D300" s="1"/>
      <c r="E300" s="52" t="s">
        <v>318</v>
      </c>
      <c r="F300" s="1"/>
      <c r="G300" s="1"/>
      <c r="H300" s="43"/>
      <c r="I300" s="1"/>
      <c r="J300" s="43"/>
      <c r="K300" s="1"/>
      <c r="L300" s="1"/>
      <c r="M300" s="12"/>
      <c r="N300" s="2"/>
      <c r="O300" s="2"/>
      <c r="P300" s="2"/>
      <c r="Q300" s="2"/>
    </row>
    <row r="301" thickBot="1">
      <c r="A301" s="9"/>
      <c r="B301" s="53" t="s">
        <v>55</v>
      </c>
      <c r="C301" s="54"/>
      <c r="D301" s="54"/>
      <c r="E301" s="55" t="s">
        <v>319</v>
      </c>
      <c r="F301" s="54"/>
      <c r="G301" s="54"/>
      <c r="H301" s="56"/>
      <c r="I301" s="54"/>
      <c r="J301" s="56"/>
      <c r="K301" s="54"/>
      <c r="L301" s="54"/>
      <c r="M301" s="12"/>
      <c r="N301" s="2"/>
      <c r="O301" s="2"/>
      <c r="P301" s="2"/>
      <c r="Q301" s="2"/>
    </row>
    <row r="302" thickTop="1" thickBot="1" ht="25" customHeight="1">
      <c r="A302" s="9"/>
      <c r="B302" s="1"/>
      <c r="C302" s="62">
        <v>9</v>
      </c>
      <c r="D302" s="1"/>
      <c r="E302" s="63" t="s">
        <v>37</v>
      </c>
      <c r="F302" s="1"/>
      <c r="G302" s="64" t="s">
        <v>84</v>
      </c>
      <c r="H302" s="65">
        <f>J246+J250+J254+J258+J262+J266+J270+J274+J278+J282+J286+J290+J294+J298</f>
        <v>0</v>
      </c>
      <c r="I302" s="64" t="s">
        <v>85</v>
      </c>
      <c r="J302" s="66">
        <f>(L302-H302)</f>
        <v>0</v>
      </c>
      <c r="K302" s="64" t="s">
        <v>86</v>
      </c>
      <c r="L302" s="67">
        <f>L246+L250+L254+L258+L262+L266+L270+L274+L278+L282+L286+L290+L294+L298</f>
        <v>0</v>
      </c>
      <c r="M302" s="12"/>
      <c r="N302" s="2"/>
      <c r="O302" s="2"/>
      <c r="P302" s="2"/>
      <c r="Q302" s="33">
        <f>0+Q246+Q250+Q254+Q258+Q262+Q266+Q270+Q274+Q278+Q282+Q286+Q290+Q294+Q298</f>
        <v>0</v>
      </c>
      <c r="R302" s="27">
        <f>0+R246+R250+R254+R258+R262+R266+R270+R274+R278+R282+R286+R290+R294+R298</f>
        <v>0</v>
      </c>
      <c r="S302" s="68">
        <f>Q302*(1+J302)+R302</f>
        <v>0</v>
      </c>
    </row>
    <row r="303" thickTop="1" thickBot="1" ht="25" customHeight="1">
      <c r="A303" s="9"/>
      <c r="B303" s="69"/>
      <c r="C303" s="69"/>
      <c r="D303" s="69"/>
      <c r="E303" s="69"/>
      <c r="F303" s="69"/>
      <c r="G303" s="70" t="s">
        <v>87</v>
      </c>
      <c r="H303" s="71">
        <f>J246+J250+J254+J258+J262+J266+J270+J274+J278+J282+J286+J290+J294+J298</f>
        <v>0</v>
      </c>
      <c r="I303" s="70" t="s">
        <v>88</v>
      </c>
      <c r="J303" s="72">
        <f>0+J302</f>
        <v>0</v>
      </c>
      <c r="K303" s="70" t="s">
        <v>89</v>
      </c>
      <c r="L303" s="73">
        <f>L246+L250+L254+L258+L262+L266+L270+L274+L278+L282+L286+L290+L294+L298</f>
        <v>0</v>
      </c>
      <c r="M303" s="12"/>
      <c r="N303" s="2"/>
      <c r="O303" s="2"/>
      <c r="P303" s="2"/>
      <c r="Q303" s="2"/>
    </row>
    <row r="304">
      <c r="A304" s="13"/>
      <c r="B304" s="4"/>
      <c r="C304" s="4"/>
      <c r="D304" s="4"/>
      <c r="E304" s="4"/>
      <c r="F304" s="4"/>
      <c r="G304" s="4"/>
      <c r="H304" s="75"/>
      <c r="I304" s="4"/>
      <c r="J304" s="75"/>
      <c r="K304" s="4"/>
      <c r="L304" s="4"/>
      <c r="M304" s="14"/>
      <c r="N304" s="2"/>
      <c r="O304" s="2"/>
      <c r="P304" s="2"/>
      <c r="Q304" s="2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2"/>
      <c r="O305" s="2"/>
      <c r="P305" s="2"/>
      <c r="Q305" s="2"/>
    </row>
  </sheetData>
  <mergeCells count="21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1:C32"/>
    <mergeCell ref="B34:L34"/>
    <mergeCell ref="B36:D36"/>
    <mergeCell ref="B37:D37"/>
    <mergeCell ref="B38:D38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44:D44"/>
    <mergeCell ref="B45:D45"/>
    <mergeCell ref="B46:D46"/>
    <mergeCell ref="B48:D48"/>
    <mergeCell ref="B49:D49"/>
    <mergeCell ref="B50:D50"/>
    <mergeCell ref="B52:D52"/>
    <mergeCell ref="B53:D53"/>
    <mergeCell ref="B54:D54"/>
    <mergeCell ref="B56:D56"/>
    <mergeCell ref="B57:D57"/>
    <mergeCell ref="B58:D58"/>
    <mergeCell ref="B60:D60"/>
    <mergeCell ref="B61:D61"/>
    <mergeCell ref="B62:D62"/>
    <mergeCell ref="B64:D64"/>
    <mergeCell ref="B65:D65"/>
    <mergeCell ref="B66:D66"/>
    <mergeCell ref="B68:D68"/>
    <mergeCell ref="B69:D69"/>
    <mergeCell ref="B70:D70"/>
    <mergeCell ref="B73:L73"/>
    <mergeCell ref="B118:D118"/>
    <mergeCell ref="B119:D119"/>
    <mergeCell ref="B120:D120"/>
    <mergeCell ref="B122:D122"/>
    <mergeCell ref="B123:D123"/>
    <mergeCell ref="B124:D124"/>
    <mergeCell ref="B126:D126"/>
    <mergeCell ref="B127:D127"/>
    <mergeCell ref="B128:D128"/>
    <mergeCell ref="B130:D130"/>
    <mergeCell ref="B131:D131"/>
    <mergeCell ref="B132:D132"/>
    <mergeCell ref="B134:D134"/>
    <mergeCell ref="B135:D135"/>
    <mergeCell ref="B136:D136"/>
    <mergeCell ref="B138:D138"/>
    <mergeCell ref="B139:D139"/>
    <mergeCell ref="B140:D140"/>
    <mergeCell ref="B142:D142"/>
    <mergeCell ref="B143:D143"/>
    <mergeCell ref="B144:D144"/>
    <mergeCell ref="B146:D146"/>
    <mergeCell ref="B147:D147"/>
    <mergeCell ref="B148:D148"/>
    <mergeCell ref="B150:D150"/>
    <mergeCell ref="B151:D151"/>
    <mergeCell ref="B152:D152"/>
    <mergeCell ref="B154:D154"/>
    <mergeCell ref="B155:D155"/>
    <mergeCell ref="B156:D156"/>
    <mergeCell ref="B75:D75"/>
    <mergeCell ref="B76:D76"/>
    <mergeCell ref="B77:D77"/>
    <mergeCell ref="B79:D79"/>
    <mergeCell ref="B80:D80"/>
    <mergeCell ref="B81:D81"/>
    <mergeCell ref="B83:D83"/>
    <mergeCell ref="B84:D84"/>
    <mergeCell ref="B85:D85"/>
    <mergeCell ref="B87:D87"/>
    <mergeCell ref="B88:D88"/>
    <mergeCell ref="B89:D89"/>
    <mergeCell ref="B91:D91"/>
    <mergeCell ref="B92:D92"/>
    <mergeCell ref="B93:D93"/>
    <mergeCell ref="B95:D95"/>
    <mergeCell ref="B96:D96"/>
    <mergeCell ref="B97:D97"/>
    <mergeCell ref="B99:D99"/>
    <mergeCell ref="B100:D100"/>
    <mergeCell ref="B101:D101"/>
    <mergeCell ref="B103:D103"/>
    <mergeCell ref="B104:D104"/>
    <mergeCell ref="B105:D105"/>
    <mergeCell ref="B107:D107"/>
    <mergeCell ref="B108:D108"/>
    <mergeCell ref="B109:D109"/>
    <mergeCell ref="B111:D111"/>
    <mergeCell ref="B112:D112"/>
    <mergeCell ref="B113:D113"/>
    <mergeCell ref="B116:L116"/>
    <mergeCell ref="B255:D255"/>
    <mergeCell ref="B256:D256"/>
    <mergeCell ref="B257:D257"/>
    <mergeCell ref="B259:D259"/>
    <mergeCell ref="B260:D260"/>
    <mergeCell ref="B261:D261"/>
    <mergeCell ref="B263:D263"/>
    <mergeCell ref="B264:D264"/>
    <mergeCell ref="B265:D265"/>
    <mergeCell ref="B267:D267"/>
    <mergeCell ref="B268:D268"/>
    <mergeCell ref="B269:D269"/>
    <mergeCell ref="B271:D271"/>
    <mergeCell ref="B272:D272"/>
    <mergeCell ref="B273:D273"/>
    <mergeCell ref="B275:D275"/>
    <mergeCell ref="B276:D276"/>
    <mergeCell ref="B277:D277"/>
    <mergeCell ref="B279:D279"/>
    <mergeCell ref="B280:D280"/>
    <mergeCell ref="B281:D281"/>
    <mergeCell ref="B283:D283"/>
    <mergeCell ref="B284:D284"/>
    <mergeCell ref="B285:D285"/>
    <mergeCell ref="B287:D287"/>
    <mergeCell ref="B288:D288"/>
    <mergeCell ref="B289:D289"/>
    <mergeCell ref="B291:D291"/>
    <mergeCell ref="B292:D292"/>
    <mergeCell ref="B293:D293"/>
    <mergeCell ref="B295:D295"/>
    <mergeCell ref="B296:D296"/>
    <mergeCell ref="B297:D297"/>
    <mergeCell ref="B299:D299"/>
    <mergeCell ref="B300:D300"/>
    <mergeCell ref="B301:D301"/>
    <mergeCell ref="B159:L159"/>
    <mergeCell ref="B161:D161"/>
    <mergeCell ref="B162:D162"/>
    <mergeCell ref="B163:D163"/>
    <mergeCell ref="B165:D165"/>
    <mergeCell ref="B166:D166"/>
    <mergeCell ref="B167:D167"/>
    <mergeCell ref="B169:D169"/>
    <mergeCell ref="B170:D170"/>
    <mergeCell ref="B171:D171"/>
    <mergeCell ref="B173:D173"/>
    <mergeCell ref="B174:D174"/>
    <mergeCell ref="B175:D175"/>
    <mergeCell ref="B177:D177"/>
    <mergeCell ref="B178:D178"/>
    <mergeCell ref="B179:D179"/>
    <mergeCell ref="B182:L182"/>
    <mergeCell ref="B184:D184"/>
    <mergeCell ref="B185:D185"/>
    <mergeCell ref="B186:D186"/>
    <mergeCell ref="B189:L189"/>
    <mergeCell ref="B191:D191"/>
    <mergeCell ref="B192:D192"/>
    <mergeCell ref="B193:D193"/>
    <mergeCell ref="B195:D195"/>
    <mergeCell ref="B196:D196"/>
    <mergeCell ref="B197:D197"/>
    <mergeCell ref="B199:D199"/>
    <mergeCell ref="B200:D200"/>
    <mergeCell ref="B201:D201"/>
    <mergeCell ref="B203:D203"/>
    <mergeCell ref="B204:D204"/>
    <mergeCell ref="B205:D205"/>
    <mergeCell ref="B207:D207"/>
    <mergeCell ref="B208:D208"/>
    <mergeCell ref="B209:D209"/>
    <mergeCell ref="B211:D211"/>
    <mergeCell ref="B212:D212"/>
    <mergeCell ref="B213:D213"/>
    <mergeCell ref="B215:D215"/>
    <mergeCell ref="B216:D216"/>
    <mergeCell ref="B217:D217"/>
    <mergeCell ref="B220:L220"/>
    <mergeCell ref="B222:D222"/>
    <mergeCell ref="B223:D223"/>
    <mergeCell ref="B224:D224"/>
    <mergeCell ref="B227:L227"/>
    <mergeCell ref="B229:D229"/>
    <mergeCell ref="B230:D230"/>
    <mergeCell ref="B231:D231"/>
    <mergeCell ref="B233:D233"/>
    <mergeCell ref="B234:D234"/>
    <mergeCell ref="B235:D235"/>
    <mergeCell ref="B238:L238"/>
    <mergeCell ref="B240:D240"/>
    <mergeCell ref="B241:D241"/>
    <mergeCell ref="B242:D242"/>
    <mergeCell ref="B247:D247"/>
    <mergeCell ref="B248:D248"/>
    <mergeCell ref="B249:D249"/>
    <mergeCell ref="B251:D251"/>
    <mergeCell ref="B252:D252"/>
    <mergeCell ref="B253:D253"/>
    <mergeCell ref="B245:L245"/>
  </mergeCells>
  <pageMargins left="0.39375" right="0.39375" top="0.5902778" bottom="0.39375" header="0.1965278" footer="0.1576389"/>
  <pageSetup paperSize="9" orientation="portrait" fitToHeight="0"/>
  <headerFooter>
    <oddFooter>&amp;LOTSKP 2024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Malár František</cp:lastModifiedBy>
  <dcterms:modified xsi:type="dcterms:W3CDTF">2024-05-23T11:54:48Z</dcterms:modified>
</cp:coreProperties>
</file>